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720" windowHeight="5820" tabRatio="599" activeTab="0"/>
  </bookViews>
  <sheets>
    <sheet name="спец  " sheetId="1" r:id="rId1"/>
    <sheet name="Лист1" sheetId="2" r:id="rId2"/>
    <sheet name="заг" sheetId="3" r:id="rId3"/>
  </sheets>
  <definedNames>
    <definedName name="_xlnm.Print_Titles" localSheetId="2">'заг'!$A:$C,'заг'!$10:$11</definedName>
    <definedName name="_xlnm.Print_Area" localSheetId="2">'заг'!$A$1:$Z$26</definedName>
    <definedName name="_xlnm.Print_Area" localSheetId="0">'спец  '!$A$1:$W$30</definedName>
  </definedNames>
  <calcPr fullCalcOnLoad="1"/>
</workbook>
</file>

<file path=xl/sharedStrings.xml><?xml version="1.0" encoding="utf-8"?>
<sst xmlns="http://schemas.openxmlformats.org/spreadsheetml/2006/main" count="166" uniqueCount="109">
  <si>
    <t>Капітальний  ремонт  житлового фонду місцевих органів влади (Капітальний ремонт ліфта житлового буднику по  проспекту  Леніна, 14  під'їзд  № 9   за рахунок коштів субвенції з державного бюджету на фінансування заходів соціально-економічної компенсації ризику населення, яке проживає на території зони спостереження)</t>
  </si>
  <si>
    <t>11</t>
  </si>
  <si>
    <t>20</t>
  </si>
  <si>
    <t>Служба у справах дітей Южноукраїнської міської ради</t>
  </si>
  <si>
    <t>75</t>
  </si>
  <si>
    <t>Фінансове управління Южноукраїнської міської ради</t>
  </si>
  <si>
    <t xml:space="preserve">Обсяги додаткових асигнувань та перерозподіл бюджетних коштів   </t>
  </si>
  <si>
    <t>Тимчасова класифікація видатків та кредитування</t>
  </si>
  <si>
    <t>Код функціональної класифікації</t>
  </si>
  <si>
    <t>тис.грн.</t>
  </si>
  <si>
    <t>Оплата праці</t>
  </si>
  <si>
    <t>Предмети, матеріали, обладнання та інвентар</t>
  </si>
  <si>
    <t>Видатки та заходи спеціального призначення</t>
  </si>
  <si>
    <t xml:space="preserve">Оплата комунальних послуг та енергоносіїв </t>
  </si>
  <si>
    <t>Трансферти органам державного управління інших рівнів</t>
  </si>
  <si>
    <t xml:space="preserve"> Інші виплати населенню</t>
  </si>
  <si>
    <t>Оплата інших енергоносіїв</t>
  </si>
  <si>
    <t>Поточні видатки</t>
  </si>
  <si>
    <t>Видатки розвитку</t>
  </si>
  <si>
    <t>Інші видатки</t>
  </si>
  <si>
    <t>0180</t>
  </si>
  <si>
    <t>0133</t>
  </si>
  <si>
    <t>По спеціальному фонду</t>
  </si>
  <si>
    <t>Разом по спеціальному фонду:</t>
  </si>
  <si>
    <t xml:space="preserve">  КФК перехідна</t>
  </si>
  <si>
    <t>КФК нова</t>
  </si>
  <si>
    <t xml:space="preserve">Окремі заходи по реалізації державних (регіональних) програм, не віднесені  до заходів розвитку   </t>
  </si>
  <si>
    <t>Утримання закладів, що надають соціальні послуги дітям, які опинились в складних життєвих обставинах (утримання комунального закладу "Центр соціально - психологічної реабілітації дітей")</t>
  </si>
  <si>
    <t>090700</t>
  </si>
  <si>
    <t>ВСЬОГО</t>
  </si>
  <si>
    <t>1040</t>
  </si>
  <si>
    <t>Назва установ та заходів</t>
  </si>
  <si>
    <t>0610</t>
  </si>
  <si>
    <t>0620</t>
  </si>
  <si>
    <t>100102</t>
  </si>
  <si>
    <t>Соціальні програми і заходи державних органів у справах молоді (міська комплексна програма  "Молоде покоління  м.Южноукраїнська" на 2012-2015 роки)</t>
  </si>
  <si>
    <t>091103</t>
  </si>
  <si>
    <t>Капітальний ремонт інших об"єктів</t>
  </si>
  <si>
    <t>091101</t>
  </si>
  <si>
    <t>Нерозподілені видатки</t>
  </si>
  <si>
    <t>100203</t>
  </si>
  <si>
    <t>Капітальний  ремонт  житлового фонду місцевих органів влади (міська програма реформування і розвитку житлово - комунального господарства міста Южноукраїнська на 2010 - 2014 роки .- в частині диспетчеризації системи тепло-, водоспоживання житлового будинку за адресою вул. Дружби Народів, 22, з влаштуванням центральної диспетчерської в ТРП-1,в т.ч. розробка проектно-кошторисної документації, одержувач -КП ТВКГ )</t>
  </si>
  <si>
    <t>єдин</t>
  </si>
  <si>
    <t>250102</t>
  </si>
  <si>
    <t>Резервний фонд</t>
  </si>
  <si>
    <t>Начальник фінансового управління                                                                                                        Южноукраїнської міської ради</t>
  </si>
  <si>
    <t>Благоустрій  міст, сіл, селищ (субвенція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)</t>
  </si>
  <si>
    <t>зал пайов</t>
  </si>
  <si>
    <t>Утримання центрів соціальних служб для сім'ї, дітей та молоді (за рахунок субвенції з обласного бюджету)</t>
  </si>
  <si>
    <t>Утримання центрів соціальних служб для сім'ї, дітей та молоді (за рахунок коштів міського бюджету бюджету)</t>
  </si>
  <si>
    <t>100202</t>
  </si>
  <si>
    <t>Оплата електроенергії</t>
  </si>
  <si>
    <t>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 (субвенція з державного бюджету)</t>
  </si>
  <si>
    <t>0640</t>
  </si>
  <si>
    <t xml:space="preserve">субвенція </t>
  </si>
  <si>
    <t>Капітальний  ремонт  житлового фонду місцевих органів влади (міська програма реформування і розвитку житлово - комунального господарства міста Южноукраїнська на 2010 - 2014 роки -встановлення обладнання нових дитячих та спортивних майданчиків на прибудинкових територіях  міста за рахунок коштів міського бюджету для співфінансування з державним бюджетом на здійснення заходів щодо соціально-економічного розвитку окремих територій)</t>
  </si>
  <si>
    <t>Капітальний  ремонт  житлового фонду місцевих органів влади (встановлення обладнання нових дитячих та спортивних майданчиків на прибудинкових територіях  міста за рахунок коштів субвенції з державного бюджету місцевим бюджетам на здійснення заходів щодо соціально-економічного розвитку окремих територій)</t>
  </si>
  <si>
    <t>Разом по загальному фонду :</t>
  </si>
  <si>
    <t>250344</t>
  </si>
  <si>
    <t>Центр соціальних служб для сім'ї, дітей та молоді</t>
  </si>
  <si>
    <t>Теплові мережі (міська програма реформування і розвитку житлово - комунального господарства міста Южноукраїнська на 2010 - 2014 роки )</t>
  </si>
  <si>
    <t>Благоустрій  міст, сіл, селищ  (міська програма реформування і розвитку житлово - комунального господарства міста Южноукраїнська на 2010 - 2014 роки )</t>
  </si>
  <si>
    <t>Капітальний  ремонт  житлового фонду місцевих органів влади (Міська програма реформування і розвитку житлово - комунального господарства міста Южноукраїнська на 2010 - 2014 роки )</t>
  </si>
  <si>
    <t>Видатки  на впровадження засобів обліку витрат та регулювання споживання води та теплової енергії (міська програма реформування і розвитку житлово - комунального господарства міста Южноукраїнська на 2010 - 2014 роки - в частині  розробки  проектної документації  по переоснащенню інженерного вводу теплопостачання житлових  будинків з встановленням приладів обліку  теплової енергії - одержувач КП ТВКГ )</t>
  </si>
  <si>
    <t xml:space="preserve">Теплові мережі (міська програма енергозбереження в сфері житлово-комунального господарства  м. Южноукраїнська на 2009-2015 роки  в частині реконструкції магістральних трубопроводів теплотраси АЕС - місто з встановленням приладів обліку витрат теплової енергії міста - одержувач КП ТВКГ ) </t>
  </si>
  <si>
    <t>Соціальні програми і заходи державних органів у справах молоді (міська програма захисту прав дитей міста Южноукраїнськ "Дитинство" на 2013-2017 рр.)</t>
  </si>
  <si>
    <t>Водопровідно - каналізаційне господарство (міська програма реформування і розвитку житлово - комунального господарства міста Южноукраїнська на 2010 - 2014 роки)</t>
  </si>
  <si>
    <t>Теплові мережі (міська програма реформування і розвитку житлово - комунального господарства міста Южноукраїнська на 2010 - 2014 роки - одержувач КП ТВКГ)</t>
  </si>
  <si>
    <t>Теплові мережі (міська програма енергозбереження в сфері житлово-комунального господарства м.Южноукраїнська на 2009-2015 роки - одержувач КП ТВКГ)</t>
  </si>
  <si>
    <t>Благоустрій  міст, сіл, селищ  (міська програма реформування і розвитку житлово - комунального господарства міста Южноукраїнська на 2010 - 2014 роки - одержувач КП СКГ)</t>
  </si>
  <si>
    <t xml:space="preserve">по головним розпорядникам бюджетних коштів на 2014 рік  </t>
  </si>
  <si>
    <t>міської ради від              2014</t>
  </si>
  <si>
    <t>Додаток  №1</t>
  </si>
  <si>
    <t>Капітальний ремонт адміністративних об’єктів</t>
  </si>
  <si>
    <t>Капітальні трансферти органам державного управління інших рівнів</t>
  </si>
  <si>
    <t>Оплата теплопостачання</t>
  </si>
  <si>
    <t>Заробітна плата</t>
  </si>
  <si>
    <t>По загальному фонду</t>
  </si>
  <si>
    <t xml:space="preserve">Нарахування на заробітну плату  </t>
  </si>
  <si>
    <t>Медикаменти та перев’язувальні матеріали</t>
  </si>
  <si>
    <t>Продукти харчування</t>
  </si>
  <si>
    <t>Видатки на відрядження</t>
  </si>
  <si>
    <t>Оплата водопостачання і водовідведення</t>
  </si>
  <si>
    <t>Субсидії та поточні трансферти підприємствам (установам, організаціям)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</si>
  <si>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</si>
  <si>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</si>
  <si>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 житлового фонду (приміщень)</t>
  </si>
  <si>
    <t>Реконструкція житлового фонду (приміщень)</t>
  </si>
  <si>
    <t>Реконструкція та реставрція інших об'єктів</t>
  </si>
  <si>
    <t>Капітальні трансферти підприємствам (установам, організаціям)</t>
  </si>
  <si>
    <t>Оплата послуг (крім комуналь   них)</t>
  </si>
  <si>
    <t>Дослідження і розробки, окремі заходи розвитку по реалізації державних (регіональних) програм</t>
  </si>
  <si>
    <t>Субвенція з місцевого бюджету державному бюджету на виконання програм соціально - економічного та культурного розвитку регіонів "Молоде покоління  м.Южноукраїнська" на 2012-2015 роки)</t>
  </si>
  <si>
    <t>100201</t>
  </si>
  <si>
    <t>Капітальний  ремонт  житлового фонду місцевих органів влади (Міська програма реформування і розвитку житлово - комунального господарства міста Южноукраїнська на 2010 - 2014 роки - в частині влаштування дитячих та спортивних майданчиків на прибудинкових територіях)</t>
  </si>
  <si>
    <t>100208</t>
  </si>
  <si>
    <t>до рішення Южноукраїнської</t>
  </si>
  <si>
    <t>100602</t>
  </si>
  <si>
    <t>100103</t>
  </si>
  <si>
    <t>Дотація  житлово - комунальному господарству (міська програма реформування і розвитку житлово - комунального господарства міста Южноукраїнська на 2010 - 2014 роки, одержувач КП ТВКГ )</t>
  </si>
  <si>
    <t>250380</t>
  </si>
  <si>
    <t>Субвенція з міського бюджету обласному бюджету на погашення кредиторської заборгованості по комунальному закладу "Центр соціально-психологічної реабілітації дітей" Южноукраїнської міської ради, яка утворилася станом на 1 січня 2013 року</t>
  </si>
  <si>
    <t xml:space="preserve">*Сума перерозподілу буде уточнена після розгляду на засіданні постійної комісії міської ради з питань бюджету, фінансів, податків, соціально – економічного розвитку та планування.        </t>
  </si>
  <si>
    <t>Соціальні програми і заходи державних органів у справах молоді (міська комплексна програма "Програма профілактики соціального сирітства, захисту прав дітей-сиріт та дітей, позбавлених батьківського піклування на 2012 - 2015 роки")</t>
  </si>
  <si>
    <t>Соціальні програми і заходи державних органів у справах молоді (міська комплексна програма "Програма профілактики правопорушень та негативних проявів серед неповнолітніх на 2011 - 2015 роки")</t>
  </si>
  <si>
    <t>Т.О.Гончарова</t>
  </si>
  <si>
    <t>Придбання обладнення і предметів довгострокового користування</t>
  </si>
  <si>
    <t>Благоустрій  міст, сіл, селищ  (встановлення критих зупинок в м.Южноукраїнську за рахунок коштів субвенції з державного бюджету місцевим бюджетам на здійснення заходів соціально-економічного розвитку окремих територій)</t>
  </si>
  <si>
    <t>Теплові мережі  (субвенція з державного бюджету)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</si>
</sst>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_-* #,##0.000_р_._-;\-* #,##0.000_р_._-;_-* &quot;-&quot;??_р_._-;_-@_-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"/>
    <numFmt numFmtId="181" formatCode="0.00000"/>
    <numFmt numFmtId="182" formatCode="0.000000"/>
    <numFmt numFmtId="183" formatCode="#,##0.000\ &quot;грн.&quot;"/>
    <numFmt numFmtId="184" formatCode="#,##0.00000"/>
    <numFmt numFmtId="185" formatCode="#,##0.0000"/>
    <numFmt numFmtId="186" formatCode="0.0000000"/>
  </numFmts>
  <fonts count="41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6"/>
      <name val="Times New Roman"/>
      <family val="1"/>
    </font>
    <font>
      <sz val="26"/>
      <name val="Arial Cyr"/>
      <family val="0"/>
    </font>
    <font>
      <sz val="18"/>
      <name val="Times New Roman"/>
      <family val="1"/>
    </font>
    <font>
      <b/>
      <sz val="18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20"/>
      <name val="Times New Roman"/>
      <family val="1"/>
    </font>
    <font>
      <b/>
      <sz val="20"/>
      <name val="Times New Roman"/>
      <family val="1"/>
    </font>
    <font>
      <i/>
      <sz val="18"/>
      <name val="Times New Roman"/>
      <family val="1"/>
    </font>
    <font>
      <i/>
      <sz val="20"/>
      <name val="Times New Roman"/>
      <family val="1"/>
    </font>
    <font>
      <i/>
      <sz val="16"/>
      <name val="Times New Roman"/>
      <family val="1"/>
    </font>
    <font>
      <b/>
      <sz val="16"/>
      <name val="Times New Roman"/>
      <family val="1"/>
    </font>
    <font>
      <b/>
      <sz val="26"/>
      <name val="Times New Roman"/>
      <family val="1"/>
    </font>
    <font>
      <sz val="16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288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24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0" fontId="4" fillId="0" borderId="0" xfId="0" applyFont="1" applyFill="1" applyAlignment="1">
      <alignment/>
    </xf>
    <xf numFmtId="2" fontId="3" fillId="8" borderId="0" xfId="0" applyNumberFormat="1" applyFont="1" applyFill="1" applyBorder="1" applyAlignment="1">
      <alignment vertical="center" wrapText="1"/>
    </xf>
    <xf numFmtId="1" fontId="3" fillId="8" borderId="0" xfId="0" applyNumberFormat="1" applyFont="1" applyFill="1" applyBorder="1" applyAlignment="1">
      <alignment vertical="center" wrapText="1"/>
    </xf>
    <xf numFmtId="49" fontId="4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0" fontId="3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49" fontId="3" fillId="0" borderId="0" xfId="0" applyNumberFormat="1" applyFont="1" applyAlignment="1">
      <alignment horizontal="left" vertical="center"/>
    </xf>
    <xf numFmtId="1" fontId="4" fillId="2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2" fillId="25" borderId="11" xfId="0" applyFont="1" applyFill="1" applyBorder="1" applyAlignment="1">
      <alignment wrapText="1"/>
    </xf>
    <xf numFmtId="173" fontId="2" fillId="0" borderId="0" xfId="0" applyNumberFormat="1" applyFont="1" applyAlignment="1">
      <alignment/>
    </xf>
    <xf numFmtId="49" fontId="2" fillId="0" borderId="11" xfId="0" applyNumberFormat="1" applyFont="1" applyFill="1" applyBorder="1" applyAlignment="1">
      <alignment horizontal="center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1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2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wrapText="1"/>
    </xf>
    <xf numFmtId="173" fontId="1" fillId="0" borderId="0" xfId="0" applyNumberFormat="1" applyFont="1" applyAlignment="1">
      <alignment wrapText="1"/>
    </xf>
    <xf numFmtId="173" fontId="4" fillId="20" borderId="0" xfId="0" applyNumberFormat="1" applyFont="1" applyFill="1" applyAlignment="1">
      <alignment/>
    </xf>
    <xf numFmtId="49" fontId="5" fillId="0" borderId="0" xfId="0" applyNumberFormat="1" applyFont="1" applyAlignment="1">
      <alignment/>
    </xf>
    <xf numFmtId="49" fontId="2" fillId="25" borderId="11" xfId="0" applyNumberFormat="1" applyFont="1" applyFill="1" applyBorder="1" applyAlignment="1">
      <alignment horizontal="center" wrapText="1"/>
    </xf>
    <xf numFmtId="1" fontId="2" fillId="0" borderId="11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vertical="center" wrapText="1"/>
    </xf>
    <xf numFmtId="173" fontId="4" fillId="0" borderId="0" xfId="0" applyNumberFormat="1" applyFont="1" applyAlignment="1">
      <alignment/>
    </xf>
    <xf numFmtId="173" fontId="3" fillId="0" borderId="0" xfId="0" applyNumberFormat="1" applyFont="1" applyAlignment="1">
      <alignment horizontal="right" wrapText="1"/>
    </xf>
    <xf numFmtId="173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25" borderId="0" xfId="0" applyFont="1" applyFill="1" applyAlignment="1">
      <alignment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173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left" vertical="center" wrapText="1"/>
    </xf>
    <xf numFmtId="173" fontId="4" fillId="3" borderId="0" xfId="0" applyNumberFormat="1" applyFont="1" applyFill="1" applyAlignment="1">
      <alignment/>
    </xf>
    <xf numFmtId="0" fontId="4" fillId="3" borderId="0" xfId="0" applyFont="1" applyFill="1" applyAlignment="1">
      <alignment/>
    </xf>
    <xf numFmtId="0" fontId="11" fillId="0" borderId="0" xfId="0" applyFont="1" applyAlignment="1">
      <alignment/>
    </xf>
    <xf numFmtId="2" fontId="3" fillId="8" borderId="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2" fontId="1" fillId="8" borderId="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2" fontId="1" fillId="0" borderId="0" xfId="0" applyNumberFormat="1" applyFont="1" applyAlignment="1">
      <alignment horizontal="right" vertical="center"/>
    </xf>
    <xf numFmtId="181" fontId="1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4" borderId="0" xfId="0" applyFont="1" applyFill="1" applyAlignment="1">
      <alignment horizontal="right" vertical="center"/>
    </xf>
    <xf numFmtId="181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181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1" fontId="2" fillId="0" borderId="11" xfId="60" applyNumberFormat="1" applyFont="1" applyFill="1" applyBorder="1" applyAlignment="1">
      <alignment horizontal="center" vertical="center"/>
    </xf>
    <xf numFmtId="181" fontId="2" fillId="0" borderId="11" xfId="0" applyNumberFormat="1" applyFont="1" applyFill="1" applyBorder="1" applyAlignment="1">
      <alignment horizontal="right" vertical="center"/>
    </xf>
    <xf numFmtId="180" fontId="2" fillId="0" borderId="11" xfId="0" applyNumberFormat="1" applyFont="1" applyFill="1" applyBorder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2" fontId="2" fillId="0" borderId="11" xfId="0" applyNumberFormat="1" applyFont="1" applyFill="1" applyBorder="1" applyAlignment="1">
      <alignment vertical="center" wrapText="1"/>
    </xf>
    <xf numFmtId="1" fontId="2" fillId="0" borderId="0" xfId="0" applyNumberFormat="1" applyFont="1" applyAlignment="1">
      <alignment vertical="center"/>
    </xf>
    <xf numFmtId="184" fontId="2" fillId="0" borderId="11" xfId="0" applyNumberFormat="1" applyFont="1" applyFill="1" applyBorder="1" applyAlignment="1">
      <alignment vertical="center" wrapText="1"/>
    </xf>
    <xf numFmtId="1" fontId="2" fillId="0" borderId="0" xfId="0" applyNumberFormat="1" applyFont="1" applyAlignment="1">
      <alignment/>
    </xf>
    <xf numFmtId="180" fontId="2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2" fontId="2" fillId="8" borderId="0" xfId="0" applyNumberFormat="1" applyFont="1" applyFill="1" applyBorder="1" applyAlignment="1">
      <alignment vertical="center" wrapText="1"/>
    </xf>
    <xf numFmtId="1" fontId="2" fillId="8" borderId="0" xfId="0" applyNumberFormat="1" applyFont="1" applyFill="1" applyBorder="1" applyAlignment="1">
      <alignment vertical="center" wrapText="1"/>
    </xf>
    <xf numFmtId="172" fontId="2" fillId="8" borderId="0" xfId="0" applyNumberFormat="1" applyFont="1" applyFill="1" applyBorder="1" applyAlignment="1">
      <alignment vertical="center" wrapText="1"/>
    </xf>
    <xf numFmtId="181" fontId="2" fillId="8" borderId="0" xfId="0" applyNumberFormat="1" applyFont="1" applyFill="1" applyBorder="1" applyAlignment="1">
      <alignment vertical="center" wrapText="1"/>
    </xf>
    <xf numFmtId="2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81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181" fontId="2" fillId="0" borderId="0" xfId="0" applyNumberFormat="1" applyFont="1" applyAlignment="1">
      <alignment horizontal="center" vertical="center"/>
    </xf>
    <xf numFmtId="173" fontId="2" fillId="4" borderId="0" xfId="0" applyNumberFormat="1" applyFont="1" applyFill="1" applyAlignment="1">
      <alignment horizontal="right" vertical="center"/>
    </xf>
    <xf numFmtId="2" fontId="2" fillId="4" borderId="0" xfId="0" applyNumberFormat="1" applyFont="1" applyFill="1" applyAlignment="1">
      <alignment horizontal="right" vertical="center"/>
    </xf>
    <xf numFmtId="181" fontId="5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" fillId="4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73" fontId="4" fillId="3" borderId="0" xfId="0" applyNumberFormat="1" applyFont="1" applyFill="1" applyBorder="1" applyAlignment="1">
      <alignment horizontal="right" vertical="center" wrapText="1"/>
    </xf>
    <xf numFmtId="173" fontId="4" fillId="4" borderId="0" xfId="0" applyNumberFormat="1" applyFont="1" applyFill="1" applyBorder="1" applyAlignment="1">
      <alignment horizontal="right" vertical="center" wrapText="1"/>
    </xf>
    <xf numFmtId="181" fontId="4" fillId="3" borderId="0" xfId="0" applyNumberFormat="1" applyFont="1" applyFill="1" applyBorder="1" applyAlignment="1">
      <alignment horizontal="right" vertical="center" wrapText="1"/>
    </xf>
    <xf numFmtId="181" fontId="4" fillId="4" borderId="0" xfId="0" applyNumberFormat="1" applyFont="1" applyFill="1" applyBorder="1" applyAlignment="1">
      <alignment horizontal="right" vertical="center" wrapText="1"/>
    </xf>
    <xf numFmtId="181" fontId="10" fillId="24" borderId="0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wrapText="1"/>
    </xf>
    <xf numFmtId="181" fontId="1" fillId="24" borderId="0" xfId="0" applyNumberFormat="1" applyFont="1" applyFill="1" applyBorder="1" applyAlignment="1">
      <alignment horizontal="right" vertical="center" wrapText="1"/>
    </xf>
    <xf numFmtId="181" fontId="1" fillId="0" borderId="0" xfId="0" applyNumberFormat="1" applyFont="1" applyAlignment="1">
      <alignment/>
    </xf>
    <xf numFmtId="0" fontId="5" fillId="0" borderId="0" xfId="0" applyFont="1" applyAlignment="1">
      <alignment wrapText="1"/>
    </xf>
    <xf numFmtId="1" fontId="3" fillId="8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right"/>
    </xf>
    <xf numFmtId="0" fontId="1" fillId="24" borderId="0" xfId="0" applyFont="1" applyFill="1" applyAlignment="1">
      <alignment horizontal="right"/>
    </xf>
    <xf numFmtId="173" fontId="2" fillId="0" borderId="0" xfId="0" applyNumberFormat="1" applyFont="1" applyAlignment="1">
      <alignment vertical="center"/>
    </xf>
    <xf numFmtId="181" fontId="4" fillId="0" borderId="0" xfId="0" applyNumberFormat="1" applyFont="1" applyFill="1" applyAlignment="1">
      <alignment/>
    </xf>
    <xf numFmtId="181" fontId="8" fillId="0" borderId="0" xfId="0" applyNumberFormat="1" applyFont="1" applyAlignment="1">
      <alignment/>
    </xf>
    <xf numFmtId="181" fontId="9" fillId="25" borderId="0" xfId="0" applyNumberFormat="1" applyFont="1" applyFill="1" applyAlignment="1">
      <alignment wrapText="1"/>
    </xf>
    <xf numFmtId="2" fontId="5" fillId="0" borderId="11" xfId="0" applyNumberFormat="1" applyFont="1" applyBorder="1" applyAlignment="1">
      <alignment horizontal="center" wrapText="1"/>
    </xf>
    <xf numFmtId="181" fontId="14" fillId="0" borderId="0" xfId="0" applyNumberFormat="1" applyFont="1" applyAlignment="1">
      <alignment/>
    </xf>
    <xf numFmtId="181" fontId="15" fillId="0" borderId="0" xfId="0" applyNumberFormat="1" applyFont="1" applyAlignment="1">
      <alignment/>
    </xf>
    <xf numFmtId="181" fontId="16" fillId="26" borderId="0" xfId="0" applyNumberFormat="1" applyFont="1" applyFill="1" applyAlignment="1">
      <alignment/>
    </xf>
    <xf numFmtId="181" fontId="17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184" fontId="2" fillId="4" borderId="0" xfId="0" applyNumberFormat="1" applyFont="1" applyFill="1" applyAlignment="1">
      <alignment horizontal="right" vertical="center"/>
    </xf>
    <xf numFmtId="181" fontId="2" fillId="4" borderId="0" xfId="0" applyNumberFormat="1" applyFont="1" applyFill="1" applyAlignment="1">
      <alignment horizontal="right" vertical="center"/>
    </xf>
    <xf numFmtId="173" fontId="4" fillId="4" borderId="0" xfId="0" applyNumberFormat="1" applyFont="1" applyFill="1" applyBorder="1" applyAlignment="1">
      <alignment horizontal="left" vertical="center" wrapText="1"/>
    </xf>
    <xf numFmtId="184" fontId="2" fillId="0" borderId="0" xfId="0" applyNumberFormat="1" applyFont="1" applyAlignment="1">
      <alignment horizontal="center" vertical="center"/>
    </xf>
    <xf numFmtId="0" fontId="2" fillId="0" borderId="1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2" fontId="4" fillId="8" borderId="11" xfId="0" applyNumberFormat="1" applyFont="1" applyFill="1" applyBorder="1" applyAlignment="1">
      <alignment vertical="center" wrapText="1"/>
    </xf>
    <xf numFmtId="181" fontId="12" fillId="0" borderId="0" xfId="0" applyNumberFormat="1" applyFont="1" applyFill="1" applyAlignment="1">
      <alignment/>
    </xf>
    <xf numFmtId="181" fontId="2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49" fontId="18" fillId="0" borderId="0" xfId="0" applyNumberFormat="1" applyFont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81" fontId="1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181" fontId="20" fillId="0" borderId="0" xfId="0" applyNumberFormat="1" applyFont="1" applyAlignment="1">
      <alignment horizontal="center" vertical="center"/>
    </xf>
    <xf numFmtId="181" fontId="1" fillId="0" borderId="0" xfId="0" applyNumberFormat="1" applyFont="1" applyBorder="1" applyAlignment="1">
      <alignment/>
    </xf>
    <xf numFmtId="49" fontId="2" fillId="26" borderId="11" xfId="0" applyNumberFormat="1" applyFont="1" applyFill="1" applyBorder="1" applyAlignment="1">
      <alignment horizontal="center" wrapText="1"/>
    </xf>
    <xf numFmtId="1" fontId="2" fillId="26" borderId="11" xfId="0" applyNumberFormat="1" applyFont="1" applyFill="1" applyBorder="1" applyAlignment="1">
      <alignment wrapText="1"/>
    </xf>
    <xf numFmtId="1" fontId="2" fillId="26" borderId="11" xfId="0" applyNumberFormat="1" applyFont="1" applyFill="1" applyBorder="1" applyAlignment="1">
      <alignment vertical="center" wrapText="1"/>
    </xf>
    <xf numFmtId="180" fontId="2" fillId="26" borderId="11" xfId="0" applyNumberFormat="1" applyFont="1" applyFill="1" applyBorder="1" applyAlignment="1">
      <alignment vertical="center" wrapText="1"/>
    </xf>
    <xf numFmtId="1" fontId="2" fillId="26" borderId="0" xfId="0" applyNumberFormat="1" applyFont="1" applyFill="1" applyAlignment="1">
      <alignment vertical="center"/>
    </xf>
    <xf numFmtId="0" fontId="2" fillId="26" borderId="0" xfId="0" applyFont="1" applyFill="1" applyAlignment="1">
      <alignment vertical="center"/>
    </xf>
    <xf numFmtId="181" fontId="19" fillId="0" borderId="0" xfId="0" applyNumberFormat="1" applyFont="1" applyAlignment="1">
      <alignment horizontal="right" vertical="center"/>
    </xf>
    <xf numFmtId="1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84" fontId="4" fillId="0" borderId="0" xfId="0" applyNumberFormat="1" applyFont="1" applyAlignment="1">
      <alignment horizontal="center" vertical="center"/>
    </xf>
    <xf numFmtId="181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81" fontId="1" fillId="0" borderId="0" xfId="0" applyNumberFormat="1" applyFont="1" applyAlignment="1">
      <alignment/>
    </xf>
    <xf numFmtId="0" fontId="4" fillId="4" borderId="0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/>
    </xf>
    <xf numFmtId="181" fontId="10" fillId="26" borderId="0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/>
    </xf>
    <xf numFmtId="181" fontId="1" fillId="4" borderId="0" xfId="0" applyNumberFormat="1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173" fontId="4" fillId="8" borderId="11" xfId="0" applyNumberFormat="1" applyFont="1" applyFill="1" applyBorder="1" applyAlignment="1">
      <alignment vertical="center" wrapText="1"/>
    </xf>
    <xf numFmtId="2" fontId="2" fillId="0" borderId="0" xfId="0" applyNumberFormat="1" applyFont="1" applyBorder="1" applyAlignment="1">
      <alignment horizontal="center" vertical="center"/>
    </xf>
    <xf numFmtId="184" fontId="2" fillId="4" borderId="0" xfId="0" applyNumberFormat="1" applyFon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4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Border="1" applyAlignment="1">
      <alignment horizontal="right" vertical="center"/>
    </xf>
    <xf numFmtId="180" fontId="2" fillId="4" borderId="0" xfId="0" applyNumberFormat="1" applyFont="1" applyFill="1" applyBorder="1" applyAlignment="1">
      <alignment horizontal="right" vertical="center"/>
    </xf>
    <xf numFmtId="181" fontId="19" fillId="0" borderId="0" xfId="0" applyNumberFormat="1" applyFont="1" applyBorder="1" applyAlignment="1">
      <alignment horizontal="right" vertical="center"/>
    </xf>
    <xf numFmtId="184" fontId="4" fillId="4" borderId="0" xfId="0" applyNumberFormat="1" applyFont="1" applyFill="1" applyBorder="1" applyAlignment="1">
      <alignment horizontal="right" vertical="center"/>
    </xf>
    <xf numFmtId="181" fontId="11" fillId="20" borderId="0" xfId="0" applyNumberFormat="1" applyFont="1" applyFill="1" applyBorder="1" applyAlignment="1">
      <alignment vertical="center"/>
    </xf>
    <xf numFmtId="181" fontId="11" fillId="0" borderId="0" xfId="0" applyNumberFormat="1" applyFont="1" applyBorder="1" applyAlignment="1">
      <alignment vertical="center"/>
    </xf>
    <xf numFmtId="173" fontId="5" fillId="0" borderId="0" xfId="0" applyNumberFormat="1" applyFont="1" applyBorder="1" applyAlignment="1">
      <alignment/>
    </xf>
    <xf numFmtId="173" fontId="2" fillId="0" borderId="0" xfId="0" applyNumberFormat="1" applyFont="1" applyBorder="1" applyAlignment="1">
      <alignment/>
    </xf>
    <xf numFmtId="173" fontId="4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/>
    </xf>
    <xf numFmtId="173" fontId="1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1" fontId="1" fillId="0" borderId="0" xfId="0" applyNumberFormat="1" applyFont="1" applyBorder="1" applyAlignment="1">
      <alignment horizontal="right" wrapText="1"/>
    </xf>
    <xf numFmtId="181" fontId="1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73" fontId="3" fillId="0" borderId="0" xfId="0" applyNumberFormat="1" applyFont="1" applyBorder="1" applyAlignment="1">
      <alignment horizontal="right" wrapText="1"/>
    </xf>
    <xf numFmtId="173" fontId="1" fillId="0" borderId="0" xfId="0" applyNumberFormat="1" applyFont="1" applyBorder="1" applyAlignment="1">
      <alignment horizontal="right" wrapText="1"/>
    </xf>
    <xf numFmtId="1" fontId="2" fillId="0" borderId="0" xfId="0" applyNumberFormat="1" applyFont="1" applyBorder="1" applyAlignment="1">
      <alignment horizontal="right" wrapText="1"/>
    </xf>
    <xf numFmtId="181" fontId="2" fillId="0" borderId="0" xfId="0" applyNumberFormat="1" applyFont="1" applyBorder="1" applyAlignment="1">
      <alignment/>
    </xf>
    <xf numFmtId="181" fontId="1" fillId="0" borderId="0" xfId="0" applyNumberFormat="1" applyFont="1" applyBorder="1" applyAlignment="1">
      <alignment horizontal="left" wrapText="1"/>
    </xf>
    <xf numFmtId="0" fontId="1" fillId="0" borderId="0" xfId="0" applyFont="1" applyBorder="1" applyAlignment="1">
      <alignment horizontal="right" wrapText="1"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75" fontId="1" fillId="0" borderId="0" xfId="0" applyNumberFormat="1" applyFont="1" applyBorder="1" applyAlignment="1">
      <alignment/>
    </xf>
    <xf numFmtId="17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81" fontId="19" fillId="0" borderId="0" xfId="0" applyNumberFormat="1" applyFont="1" applyBorder="1" applyAlignment="1">
      <alignment horizontal="right"/>
    </xf>
    <xf numFmtId="181" fontId="19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3" fillId="4" borderId="11" xfId="0" applyFont="1" applyFill="1" applyBorder="1" applyAlignment="1">
      <alignment horizontal="center" wrapText="1"/>
    </xf>
    <xf numFmtId="0" fontId="3" fillId="4" borderId="11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3" fillId="14" borderId="11" xfId="0" applyFont="1" applyFill="1" applyBorder="1" applyAlignment="1">
      <alignment horizontal="center"/>
    </xf>
    <xf numFmtId="0" fontId="3" fillId="14" borderId="11" xfId="0" applyFont="1" applyFill="1" applyBorder="1" applyAlignment="1">
      <alignment horizontal="center" wrapText="1"/>
    </xf>
    <xf numFmtId="49" fontId="3" fillId="3" borderId="11" xfId="0" applyNumberFormat="1" applyFont="1" applyFill="1" applyBorder="1" applyAlignment="1">
      <alignment horizontal="center" wrapText="1"/>
    </xf>
    <xf numFmtId="181" fontId="1" fillId="3" borderId="11" xfId="0" applyNumberFormat="1" applyFont="1" applyFill="1" applyBorder="1" applyAlignment="1">
      <alignment wrapText="1"/>
    </xf>
    <xf numFmtId="173" fontId="1" fillId="3" borderId="11" xfId="0" applyNumberFormat="1" applyFont="1" applyFill="1" applyBorder="1" applyAlignment="1">
      <alignment horizontal="right" vertical="center" wrapText="1"/>
    </xf>
    <xf numFmtId="173" fontId="1" fillId="3" borderId="11" xfId="0" applyNumberFormat="1" applyFont="1" applyFill="1" applyBorder="1" applyAlignment="1">
      <alignment horizontal="right" wrapText="1"/>
    </xf>
    <xf numFmtId="181" fontId="3" fillId="3" borderId="11" xfId="0" applyNumberFormat="1" applyFont="1" applyFill="1" applyBorder="1" applyAlignment="1">
      <alignment horizontal="right" wrapText="1"/>
    </xf>
    <xf numFmtId="173" fontId="1" fillId="3" borderId="12" xfId="0" applyNumberFormat="1" applyFont="1" applyFill="1" applyBorder="1" applyAlignment="1">
      <alignment horizontal="right" wrapText="1"/>
    </xf>
    <xf numFmtId="181" fontId="3" fillId="3" borderId="12" xfId="0" applyNumberFormat="1" applyFont="1" applyFill="1" applyBorder="1" applyAlignment="1">
      <alignment horizontal="right" wrapText="1"/>
    </xf>
    <xf numFmtId="49" fontId="1" fillId="0" borderId="11" xfId="0" applyNumberFormat="1" applyFont="1" applyFill="1" applyBorder="1" applyAlignment="1">
      <alignment horizontal="center" wrapText="1"/>
    </xf>
    <xf numFmtId="1" fontId="1" fillId="0" borderId="11" xfId="0" applyNumberFormat="1" applyFont="1" applyFill="1" applyBorder="1" applyAlignment="1">
      <alignment wrapText="1"/>
    </xf>
    <xf numFmtId="181" fontId="1" fillId="24" borderId="11" xfId="0" applyNumberFormat="1" applyFont="1" applyFill="1" applyBorder="1" applyAlignment="1">
      <alignment wrapText="1"/>
    </xf>
    <xf numFmtId="173" fontId="1" fillId="0" borderId="11" xfId="0" applyNumberFormat="1" applyFont="1" applyFill="1" applyBorder="1" applyAlignment="1">
      <alignment horizontal="right" vertical="center" wrapText="1"/>
    </xf>
    <xf numFmtId="173" fontId="1" fillId="0" borderId="11" xfId="0" applyNumberFormat="1" applyFont="1" applyFill="1" applyBorder="1" applyAlignment="1">
      <alignment horizontal="right" wrapText="1"/>
    </xf>
    <xf numFmtId="173" fontId="1" fillId="24" borderId="11" xfId="0" applyNumberFormat="1" applyFont="1" applyFill="1" applyBorder="1" applyAlignment="1">
      <alignment horizontal="right" wrapText="1"/>
    </xf>
    <xf numFmtId="181" fontId="1" fillId="24" borderId="11" xfId="0" applyNumberFormat="1" applyFont="1" applyFill="1" applyBorder="1" applyAlignment="1">
      <alignment horizontal="right" wrapText="1"/>
    </xf>
    <xf numFmtId="173" fontId="1" fillId="24" borderId="12" xfId="0" applyNumberFormat="1" applyFont="1" applyFill="1" applyBorder="1" applyAlignment="1">
      <alignment horizontal="right" wrapText="1"/>
    </xf>
    <xf numFmtId="181" fontId="3" fillId="24" borderId="12" xfId="0" applyNumberFormat="1" applyFont="1" applyFill="1" applyBorder="1" applyAlignment="1">
      <alignment horizontal="right" wrapText="1"/>
    </xf>
    <xf numFmtId="173" fontId="3" fillId="3" borderId="11" xfId="0" applyNumberFormat="1" applyFont="1" applyFill="1" applyBorder="1" applyAlignment="1">
      <alignment horizontal="right" wrapText="1"/>
    </xf>
    <xf numFmtId="181" fontId="3" fillId="3" borderId="11" xfId="0" applyNumberFormat="1" applyFont="1" applyFill="1" applyBorder="1" applyAlignment="1">
      <alignment horizontal="right" vertical="center" wrapText="1"/>
    </xf>
    <xf numFmtId="173" fontId="1" fillId="3" borderId="12" xfId="0" applyNumberFormat="1" applyFont="1" applyFill="1" applyBorder="1" applyAlignment="1">
      <alignment horizontal="right" vertical="center" wrapText="1"/>
    </xf>
    <xf numFmtId="181" fontId="3" fillId="3" borderId="12" xfId="0" applyNumberFormat="1" applyFont="1" applyFill="1" applyBorder="1" applyAlignment="1">
      <alignment horizontal="right" vertical="center" wrapText="1"/>
    </xf>
    <xf numFmtId="0" fontId="1" fillId="25" borderId="11" xfId="0" applyFont="1" applyFill="1" applyBorder="1" applyAlignment="1">
      <alignment horizontal="left" wrapText="1"/>
    </xf>
    <xf numFmtId="1" fontId="1" fillId="24" borderId="11" xfId="0" applyNumberFormat="1" applyFont="1" applyFill="1" applyBorder="1" applyAlignment="1">
      <alignment wrapText="1"/>
    </xf>
    <xf numFmtId="181" fontId="1" fillId="0" borderId="11" xfId="0" applyNumberFormat="1" applyFont="1" applyFill="1" applyBorder="1" applyAlignment="1">
      <alignment horizontal="right" vertical="center" wrapText="1"/>
    </xf>
    <xf numFmtId="173" fontId="1" fillId="24" borderId="11" xfId="0" applyNumberFormat="1" applyFont="1" applyFill="1" applyBorder="1" applyAlignment="1">
      <alignment horizontal="right" vertical="center" wrapText="1"/>
    </xf>
    <xf numFmtId="181" fontId="1" fillId="24" borderId="11" xfId="0" applyNumberFormat="1" applyFont="1" applyFill="1" applyBorder="1" applyAlignment="1">
      <alignment horizontal="right" vertical="center" wrapText="1"/>
    </xf>
    <xf numFmtId="181" fontId="1" fillId="24" borderId="12" xfId="0" applyNumberFormat="1" applyFont="1" applyFill="1" applyBorder="1" applyAlignment="1">
      <alignment horizontal="right" vertical="center" wrapText="1"/>
    </xf>
    <xf numFmtId="181" fontId="3" fillId="4" borderId="12" xfId="0" applyNumberFormat="1" applyFont="1" applyFill="1" applyBorder="1" applyAlignment="1">
      <alignment horizontal="right" vertical="center" wrapText="1"/>
    </xf>
    <xf numFmtId="173" fontId="1" fillId="0" borderId="11" xfId="0" applyNumberFormat="1" applyFont="1" applyBorder="1" applyAlignment="1">
      <alignment horizontal="right" vertical="center"/>
    </xf>
    <xf numFmtId="173" fontId="1" fillId="24" borderId="12" xfId="0" applyNumberFormat="1" applyFont="1" applyFill="1" applyBorder="1" applyAlignment="1">
      <alignment horizontal="right" vertical="center" wrapText="1"/>
    </xf>
    <xf numFmtId="173" fontId="3" fillId="3" borderId="11" xfId="0" applyNumberFormat="1" applyFont="1" applyFill="1" applyBorder="1" applyAlignment="1">
      <alignment horizontal="right" vertical="center" wrapText="1"/>
    </xf>
    <xf numFmtId="0" fontId="1" fillId="0" borderId="13" xfId="0" applyFont="1" applyBorder="1" applyAlignment="1">
      <alignment wrapText="1"/>
    </xf>
    <xf numFmtId="49" fontId="1" fillId="26" borderId="11" xfId="0" applyNumberFormat="1" applyFont="1" applyFill="1" applyBorder="1" applyAlignment="1">
      <alignment horizontal="center" vertical="center" wrapText="1"/>
    </xf>
    <xf numFmtId="0" fontId="1" fillId="26" borderId="11" xfId="0" applyFont="1" applyFill="1" applyBorder="1" applyAlignment="1">
      <alignment vertical="center" wrapText="1"/>
    </xf>
    <xf numFmtId="181" fontId="3" fillId="26" borderId="11" xfId="0" applyNumberFormat="1" applyFont="1" applyFill="1" applyBorder="1" applyAlignment="1">
      <alignment horizontal="right" vertical="center" wrapText="1"/>
    </xf>
    <xf numFmtId="0" fontId="2" fillId="24" borderId="0" xfId="0" applyFont="1" applyFill="1" applyAlignment="1">
      <alignment/>
    </xf>
    <xf numFmtId="0" fontId="2" fillId="0" borderId="0" xfId="0" applyFont="1" applyFill="1" applyAlignment="1">
      <alignment/>
    </xf>
    <xf numFmtId="181" fontId="2" fillId="0" borderId="0" xfId="0" applyNumberFormat="1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0" fillId="25" borderId="0" xfId="0" applyFont="1" applyFill="1" applyAlignment="1">
      <alignment wrapText="1"/>
    </xf>
    <xf numFmtId="181" fontId="40" fillId="25" borderId="0" xfId="0" applyNumberFormat="1" applyFont="1" applyFill="1" applyAlignment="1">
      <alignment wrapText="1"/>
    </xf>
    <xf numFmtId="1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2" fontId="2" fillId="4" borderId="11" xfId="0" applyNumberFormat="1" applyFont="1" applyFill="1" applyBorder="1" applyAlignment="1">
      <alignment vertical="center" wrapText="1"/>
    </xf>
    <xf numFmtId="2" fontId="2" fillId="0" borderId="12" xfId="0" applyNumberFormat="1" applyFont="1" applyFill="1" applyBorder="1" applyAlignment="1">
      <alignment vertical="center" wrapText="1"/>
    </xf>
    <xf numFmtId="2" fontId="2" fillId="4" borderId="12" xfId="0" applyNumberFormat="1" applyFont="1" applyFill="1" applyBorder="1" applyAlignment="1">
      <alignment vertical="center" wrapText="1"/>
    </xf>
    <xf numFmtId="2" fontId="2" fillId="26" borderId="11" xfId="0" applyNumberFormat="1" applyFont="1" applyFill="1" applyBorder="1" applyAlignment="1">
      <alignment vertical="center" wrapText="1"/>
    </xf>
    <xf numFmtId="2" fontId="2" fillId="26" borderId="12" xfId="0" applyNumberFormat="1" applyFont="1" applyFill="1" applyBorder="1" applyAlignment="1">
      <alignment vertical="center" wrapText="1"/>
    </xf>
    <xf numFmtId="2" fontId="2" fillId="25" borderId="11" xfId="0" applyNumberFormat="1" applyFont="1" applyFill="1" applyBorder="1" applyAlignment="1">
      <alignment vertical="center" wrapText="1"/>
    </xf>
    <xf numFmtId="2" fontId="4" fillId="0" borderId="12" xfId="0" applyNumberFormat="1" applyFont="1" applyFill="1" applyBorder="1" applyAlignment="1">
      <alignment vertical="center" wrapText="1"/>
    </xf>
    <xf numFmtId="2" fontId="4" fillId="3" borderId="11" xfId="0" applyNumberFormat="1" applyFont="1" applyFill="1" applyBorder="1" applyAlignment="1">
      <alignment horizontal="center" wrapText="1"/>
    </xf>
    <xf numFmtId="2" fontId="4" fillId="3" borderId="11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2" fontId="4" fillId="3" borderId="13" xfId="0" applyNumberFormat="1" applyFont="1" applyFill="1" applyBorder="1" applyAlignment="1">
      <alignment horizontal="center" wrapText="1"/>
    </xf>
    <xf numFmtId="2" fontId="4" fillId="3" borderId="14" xfId="0" applyNumberFormat="1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wrapText="1"/>
    </xf>
    <xf numFmtId="0" fontId="3" fillId="3" borderId="14" xfId="0" applyFont="1" applyFill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181" fontId="1" fillId="4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0"/>
  <sheetViews>
    <sheetView tabSelected="1" view="pageBreakPreview" zoomScale="75" zoomScaleNormal="75" zoomScaleSheetLayoutView="75" zoomScalePageLayoutView="0" workbookViewId="0" topLeftCell="A1">
      <selection activeCell="C25" sqref="C25"/>
    </sheetView>
  </sheetViews>
  <sheetFormatPr defaultColWidth="9.75390625" defaultRowHeight="12.75"/>
  <cols>
    <col min="1" max="1" width="17.625" style="62" customWidth="1"/>
    <col min="2" max="2" width="15.00390625" style="62" customWidth="1"/>
    <col min="3" max="3" width="68.375" style="63" customWidth="1"/>
    <col min="4" max="4" width="12.375" style="64" hidden="1" customWidth="1"/>
    <col min="5" max="5" width="14.375" style="64" hidden="1" customWidth="1"/>
    <col min="6" max="6" width="14.00390625" style="64" hidden="1" customWidth="1"/>
    <col min="7" max="7" width="20.625" style="64" customWidth="1"/>
    <col min="8" max="8" width="16.25390625" style="64" hidden="1" customWidth="1"/>
    <col min="9" max="9" width="13.00390625" style="64" hidden="1" customWidth="1"/>
    <col min="10" max="10" width="19.875" style="65" customWidth="1"/>
    <col min="11" max="11" width="18.00390625" style="64" hidden="1" customWidth="1"/>
    <col min="12" max="12" width="12.75390625" style="64" hidden="1" customWidth="1"/>
    <col min="13" max="13" width="16.125" style="64" hidden="1" customWidth="1"/>
    <col min="14" max="14" width="15.25390625" style="64" hidden="1" customWidth="1"/>
    <col min="15" max="15" width="5.00390625" style="64" hidden="1" customWidth="1"/>
    <col min="16" max="16" width="14.875" style="64" hidden="1" customWidth="1"/>
    <col min="17" max="17" width="17.125" style="64" hidden="1" customWidth="1"/>
    <col min="18" max="18" width="14.75390625" style="64" hidden="1" customWidth="1"/>
    <col min="19" max="19" width="17.125" style="64" hidden="1" customWidth="1"/>
    <col min="20" max="20" width="15.625" style="64" hidden="1" customWidth="1"/>
    <col min="21" max="21" width="16.00390625" style="65" hidden="1" customWidth="1"/>
    <col min="22" max="22" width="11.75390625" style="65" hidden="1" customWidth="1"/>
    <col min="23" max="23" width="23.00390625" style="66" customWidth="1"/>
    <col min="24" max="24" width="28.25390625" style="64" customWidth="1"/>
    <col min="25" max="25" width="19.25390625" style="64" customWidth="1"/>
    <col min="26" max="26" width="16.125" style="64" customWidth="1"/>
    <col min="27" max="27" width="22.625" style="64" customWidth="1"/>
    <col min="28" max="28" width="16.875" style="64" customWidth="1"/>
    <col min="29" max="40" width="10.00390625" style="64" customWidth="1"/>
    <col min="41" max="16384" width="9.75390625" style="64" customWidth="1"/>
  </cols>
  <sheetData>
    <row r="1" spans="1:23" s="72" customFormat="1" ht="140.25" customHeight="1">
      <c r="A1" s="41" t="s">
        <v>7</v>
      </c>
      <c r="B1" s="41" t="s">
        <v>8</v>
      </c>
      <c r="C1" s="69" t="s">
        <v>31</v>
      </c>
      <c r="D1" s="48" t="s">
        <v>11</v>
      </c>
      <c r="E1" s="48" t="s">
        <v>90</v>
      </c>
      <c r="F1" s="119" t="s">
        <v>26</v>
      </c>
      <c r="G1" s="48" t="s">
        <v>83</v>
      </c>
      <c r="H1" s="48" t="s">
        <v>14</v>
      </c>
      <c r="I1" s="48" t="s">
        <v>15</v>
      </c>
      <c r="J1" s="164" t="s">
        <v>17</v>
      </c>
      <c r="K1" s="48" t="s">
        <v>106</v>
      </c>
      <c r="L1" s="48" t="s">
        <v>84</v>
      </c>
      <c r="M1" s="48" t="s">
        <v>85</v>
      </c>
      <c r="N1" s="48" t="s">
        <v>86</v>
      </c>
      <c r="O1" s="48" t="s">
        <v>73</v>
      </c>
      <c r="P1" s="48" t="s">
        <v>37</v>
      </c>
      <c r="Q1" s="48" t="s">
        <v>87</v>
      </c>
      <c r="R1" s="48" t="s">
        <v>88</v>
      </c>
      <c r="S1" s="48" t="s">
        <v>89</v>
      </c>
      <c r="T1" s="48" t="s">
        <v>74</v>
      </c>
      <c r="U1" s="164" t="s">
        <v>18</v>
      </c>
      <c r="V1" s="70" t="s">
        <v>39</v>
      </c>
      <c r="W1" s="71" t="s">
        <v>29</v>
      </c>
    </row>
    <row r="2" spans="1:23" s="72" customFormat="1" ht="41.25" customHeight="1">
      <c r="A2" s="73"/>
      <c r="B2" s="73"/>
      <c r="C2" s="74"/>
      <c r="D2" s="75">
        <v>2210</v>
      </c>
      <c r="E2" s="75">
        <v>2240</v>
      </c>
      <c r="F2" s="75">
        <v>2282</v>
      </c>
      <c r="G2" s="75">
        <v>2610</v>
      </c>
      <c r="H2" s="75">
        <v>2620</v>
      </c>
      <c r="I2" s="75">
        <v>2730</v>
      </c>
      <c r="J2" s="70">
        <v>2000</v>
      </c>
      <c r="K2" s="75">
        <v>3110</v>
      </c>
      <c r="L2" s="75">
        <v>3121</v>
      </c>
      <c r="M2" s="75">
        <v>3122</v>
      </c>
      <c r="N2" s="75">
        <v>3131</v>
      </c>
      <c r="O2" s="75">
        <v>2132</v>
      </c>
      <c r="P2" s="75">
        <v>3132</v>
      </c>
      <c r="Q2" s="75">
        <v>3141</v>
      </c>
      <c r="R2" s="75">
        <v>3142</v>
      </c>
      <c r="S2" s="75">
        <v>3210</v>
      </c>
      <c r="T2" s="76">
        <v>3220</v>
      </c>
      <c r="U2" s="70">
        <v>3000</v>
      </c>
      <c r="V2" s="70">
        <v>3000</v>
      </c>
      <c r="W2" s="77"/>
    </row>
    <row r="3" spans="1:23" s="72" customFormat="1" ht="24.75" customHeight="1">
      <c r="A3" s="276" t="s">
        <v>22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</row>
    <row r="4" spans="1:25" s="68" customFormat="1" ht="39" customHeight="1">
      <c r="A4" s="274" t="s">
        <v>4</v>
      </c>
      <c r="B4" s="278" t="s">
        <v>5</v>
      </c>
      <c r="C4" s="279"/>
      <c r="D4" s="275">
        <f aca="true" t="shared" si="0" ref="D4:T4">SUM(D5:D25)</f>
        <v>0</v>
      </c>
      <c r="E4" s="275">
        <f t="shared" si="0"/>
        <v>0</v>
      </c>
      <c r="F4" s="275">
        <f t="shared" si="0"/>
        <v>0</v>
      </c>
      <c r="G4" s="275">
        <f t="shared" si="0"/>
        <v>16000</v>
      </c>
      <c r="H4" s="275">
        <f t="shared" si="0"/>
        <v>0</v>
      </c>
      <c r="I4" s="275">
        <f t="shared" si="0"/>
        <v>0</v>
      </c>
      <c r="J4" s="275">
        <f t="shared" si="0"/>
        <v>16000</v>
      </c>
      <c r="K4" s="275">
        <f t="shared" si="0"/>
        <v>0</v>
      </c>
      <c r="L4" s="275">
        <f t="shared" si="0"/>
        <v>0</v>
      </c>
      <c r="M4" s="275">
        <f t="shared" si="0"/>
        <v>0</v>
      </c>
      <c r="N4" s="275">
        <f t="shared" si="0"/>
        <v>0</v>
      </c>
      <c r="O4" s="275">
        <f t="shared" si="0"/>
        <v>0</v>
      </c>
      <c r="P4" s="275">
        <f t="shared" si="0"/>
        <v>0</v>
      </c>
      <c r="Q4" s="275">
        <f t="shared" si="0"/>
        <v>0</v>
      </c>
      <c r="R4" s="275">
        <f t="shared" si="0"/>
        <v>0</v>
      </c>
      <c r="S4" s="275">
        <f t="shared" si="0"/>
        <v>0</v>
      </c>
      <c r="T4" s="275">
        <f t="shared" si="0"/>
        <v>0</v>
      </c>
      <c r="U4" s="275">
        <f aca="true" t="shared" si="1" ref="U4:U11">SUM(K4:T4)</f>
        <v>0</v>
      </c>
      <c r="V4" s="275"/>
      <c r="W4" s="275">
        <f>J4+U4</f>
        <v>16000</v>
      </c>
      <c r="X4" s="115"/>
      <c r="Y4" s="93"/>
    </row>
    <row r="5" spans="1:24" s="68" customFormat="1" ht="186.75" customHeight="1" hidden="1">
      <c r="A5" s="29" t="s">
        <v>34</v>
      </c>
      <c r="B5" s="29" t="s">
        <v>32</v>
      </c>
      <c r="C5" s="40" t="s">
        <v>41</v>
      </c>
      <c r="D5" s="42"/>
      <c r="E5" s="78"/>
      <c r="F5" s="78"/>
      <c r="G5" s="80"/>
      <c r="H5" s="80"/>
      <c r="I5" s="80"/>
      <c r="J5" s="267">
        <f aca="true" t="shared" si="2" ref="J5:J24">SUM(D5:G5)</f>
        <v>0</v>
      </c>
      <c r="K5" s="80"/>
      <c r="L5" s="80"/>
      <c r="M5" s="80"/>
      <c r="N5" s="80"/>
      <c r="O5" s="80"/>
      <c r="P5" s="80"/>
      <c r="Q5" s="80"/>
      <c r="R5" s="80"/>
      <c r="S5" s="80"/>
      <c r="T5" s="80"/>
      <c r="U5" s="267">
        <f t="shared" si="1"/>
        <v>0</v>
      </c>
      <c r="V5" s="80"/>
      <c r="W5" s="267">
        <f aca="true" t="shared" si="3" ref="W5:W11">J5+U5</f>
        <v>0</v>
      </c>
      <c r="X5" s="81"/>
    </row>
    <row r="6" spans="1:24" s="68" customFormat="1" ht="138.75" customHeight="1" hidden="1">
      <c r="A6" s="29" t="s">
        <v>34</v>
      </c>
      <c r="B6" s="29" t="s">
        <v>32</v>
      </c>
      <c r="C6" s="40" t="s">
        <v>62</v>
      </c>
      <c r="D6" s="42"/>
      <c r="E6" s="78"/>
      <c r="F6" s="78"/>
      <c r="G6" s="80"/>
      <c r="H6" s="268"/>
      <c r="I6" s="268"/>
      <c r="J6" s="269">
        <f t="shared" si="2"/>
        <v>0</v>
      </c>
      <c r="K6" s="80"/>
      <c r="L6" s="80"/>
      <c r="M6" s="80"/>
      <c r="N6" s="80"/>
      <c r="O6" s="80"/>
      <c r="P6" s="80"/>
      <c r="Q6" s="80"/>
      <c r="R6" s="80"/>
      <c r="S6" s="80"/>
      <c r="T6" s="80"/>
      <c r="U6" s="269">
        <f t="shared" si="1"/>
        <v>0</v>
      </c>
      <c r="V6" s="268"/>
      <c r="W6" s="269">
        <f t="shared" si="3"/>
        <v>0</v>
      </c>
      <c r="X6" s="127" t="s">
        <v>42</v>
      </c>
    </row>
    <row r="7" spans="1:24" s="68" customFormat="1" ht="135" customHeight="1" hidden="1">
      <c r="A7" s="29" t="s">
        <v>34</v>
      </c>
      <c r="B7" s="29" t="s">
        <v>32</v>
      </c>
      <c r="C7" s="40" t="s">
        <v>94</v>
      </c>
      <c r="D7" s="42"/>
      <c r="E7" s="78"/>
      <c r="F7" s="78"/>
      <c r="G7" s="80"/>
      <c r="H7" s="268"/>
      <c r="I7" s="268"/>
      <c r="J7" s="269">
        <f t="shared" si="2"/>
        <v>0</v>
      </c>
      <c r="K7" s="80"/>
      <c r="L7" s="80"/>
      <c r="M7" s="80"/>
      <c r="N7" s="80"/>
      <c r="O7" s="80"/>
      <c r="P7" s="80"/>
      <c r="Q7" s="80"/>
      <c r="R7" s="80"/>
      <c r="S7" s="80"/>
      <c r="T7" s="80"/>
      <c r="U7" s="269">
        <f t="shared" si="1"/>
        <v>0</v>
      </c>
      <c r="V7" s="268"/>
      <c r="W7" s="269">
        <f t="shared" si="3"/>
        <v>0</v>
      </c>
      <c r="X7" s="81"/>
    </row>
    <row r="8" spans="1:24" s="68" customFormat="1" ht="81" customHeight="1" hidden="1">
      <c r="A8" s="29" t="s">
        <v>34</v>
      </c>
      <c r="B8" s="29" t="s">
        <v>32</v>
      </c>
      <c r="C8" s="40" t="s">
        <v>62</v>
      </c>
      <c r="D8" s="42"/>
      <c r="E8" s="78"/>
      <c r="F8" s="78"/>
      <c r="G8" s="80"/>
      <c r="H8" s="268"/>
      <c r="I8" s="268"/>
      <c r="J8" s="269">
        <f t="shared" si="2"/>
        <v>0</v>
      </c>
      <c r="K8" s="80"/>
      <c r="L8" s="80"/>
      <c r="M8" s="80"/>
      <c r="N8" s="80"/>
      <c r="O8" s="80"/>
      <c r="P8" s="80"/>
      <c r="Q8" s="80"/>
      <c r="R8" s="80"/>
      <c r="S8" s="80"/>
      <c r="T8" s="80"/>
      <c r="U8" s="269">
        <f t="shared" si="1"/>
        <v>0</v>
      </c>
      <c r="V8" s="268"/>
      <c r="W8" s="269">
        <f>J8+U8</f>
        <v>0</v>
      </c>
      <c r="X8" s="81"/>
    </row>
    <row r="9" spans="1:24" s="151" customFormat="1" ht="204" customHeight="1" hidden="1">
      <c r="A9" s="146" t="s">
        <v>34</v>
      </c>
      <c r="B9" s="146" t="s">
        <v>32</v>
      </c>
      <c r="C9" s="147" t="s">
        <v>55</v>
      </c>
      <c r="D9" s="148"/>
      <c r="E9" s="149"/>
      <c r="F9" s="149"/>
      <c r="G9" s="270"/>
      <c r="H9" s="271"/>
      <c r="I9" s="271"/>
      <c r="J9" s="271">
        <f t="shared" si="2"/>
        <v>0</v>
      </c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1">
        <f t="shared" si="1"/>
        <v>0</v>
      </c>
      <c r="V9" s="271"/>
      <c r="W9" s="271">
        <f>J9+U9</f>
        <v>0</v>
      </c>
      <c r="X9" s="150"/>
    </row>
    <row r="10" spans="1:24" s="68" customFormat="1" ht="148.5" customHeight="1" hidden="1">
      <c r="A10" s="29" t="s">
        <v>34</v>
      </c>
      <c r="B10" s="29" t="s">
        <v>32</v>
      </c>
      <c r="C10" s="40" t="s">
        <v>56</v>
      </c>
      <c r="D10" s="42"/>
      <c r="E10" s="78"/>
      <c r="F10" s="78"/>
      <c r="G10" s="80"/>
      <c r="H10" s="268"/>
      <c r="I10" s="268"/>
      <c r="J10" s="269">
        <f t="shared" si="2"/>
        <v>0</v>
      </c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269">
        <f t="shared" si="1"/>
        <v>0</v>
      </c>
      <c r="V10" s="268"/>
      <c r="W10" s="269">
        <f t="shared" si="3"/>
        <v>0</v>
      </c>
      <c r="X10" s="81"/>
    </row>
    <row r="11" spans="1:24" s="68" customFormat="1" ht="140.25" customHeight="1" hidden="1">
      <c r="A11" s="29" t="s">
        <v>34</v>
      </c>
      <c r="B11" s="29" t="s">
        <v>32</v>
      </c>
      <c r="C11" s="40" t="s">
        <v>0</v>
      </c>
      <c r="D11" s="42"/>
      <c r="E11" s="78"/>
      <c r="F11" s="78"/>
      <c r="G11" s="80"/>
      <c r="H11" s="268"/>
      <c r="I11" s="268"/>
      <c r="J11" s="269">
        <f t="shared" si="2"/>
        <v>0</v>
      </c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269">
        <f t="shared" si="1"/>
        <v>0</v>
      </c>
      <c r="V11" s="268"/>
      <c r="W11" s="269">
        <f t="shared" si="3"/>
        <v>0</v>
      </c>
      <c r="X11" s="81"/>
    </row>
    <row r="12" spans="1:24" s="68" customFormat="1" ht="99.75" customHeight="1" hidden="1">
      <c r="A12" s="29" t="s">
        <v>98</v>
      </c>
      <c r="B12" s="29"/>
      <c r="C12" s="129" t="s">
        <v>99</v>
      </c>
      <c r="D12" s="42"/>
      <c r="E12" s="78"/>
      <c r="F12" s="78"/>
      <c r="G12" s="80"/>
      <c r="H12" s="268"/>
      <c r="I12" s="268"/>
      <c r="J12" s="269">
        <f t="shared" si="2"/>
        <v>0</v>
      </c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269">
        <f aca="true" t="shared" si="4" ref="U12:U20">SUM(K12:T12)</f>
        <v>0</v>
      </c>
      <c r="V12" s="268"/>
      <c r="W12" s="269">
        <f aca="true" t="shared" si="5" ref="W12:W20">J12+U12</f>
        <v>0</v>
      </c>
      <c r="X12" s="81"/>
    </row>
    <row r="13" spans="1:24" s="68" customFormat="1" ht="12.75" customHeight="1" hidden="1">
      <c r="A13" s="29" t="s">
        <v>93</v>
      </c>
      <c r="B13" s="29" t="s">
        <v>33</v>
      </c>
      <c r="C13" s="40" t="s">
        <v>64</v>
      </c>
      <c r="D13" s="42"/>
      <c r="E13" s="78"/>
      <c r="F13" s="78"/>
      <c r="G13" s="80"/>
      <c r="H13" s="268"/>
      <c r="I13" s="268"/>
      <c r="J13" s="269">
        <f t="shared" si="2"/>
        <v>0</v>
      </c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269">
        <f t="shared" si="4"/>
        <v>0</v>
      </c>
      <c r="V13" s="268"/>
      <c r="W13" s="269">
        <f t="shared" si="5"/>
        <v>0</v>
      </c>
      <c r="X13" s="127"/>
    </row>
    <row r="14" spans="1:24" s="68" customFormat="1" ht="86.25" customHeight="1" hidden="1">
      <c r="A14" s="29" t="s">
        <v>93</v>
      </c>
      <c r="B14" s="29" t="s">
        <v>33</v>
      </c>
      <c r="C14" s="40" t="s">
        <v>60</v>
      </c>
      <c r="D14" s="42"/>
      <c r="E14" s="78"/>
      <c r="F14" s="78"/>
      <c r="G14" s="80"/>
      <c r="H14" s="268"/>
      <c r="I14" s="268"/>
      <c r="J14" s="269">
        <f t="shared" si="2"/>
        <v>0</v>
      </c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269">
        <f t="shared" si="4"/>
        <v>0</v>
      </c>
      <c r="V14" s="268"/>
      <c r="W14" s="269">
        <f t="shared" si="5"/>
        <v>0</v>
      </c>
      <c r="X14" s="81"/>
    </row>
    <row r="15" spans="1:24" s="68" customFormat="1" ht="99.75" customHeight="1" hidden="1">
      <c r="A15" s="29" t="s">
        <v>93</v>
      </c>
      <c r="B15" s="29" t="s">
        <v>33</v>
      </c>
      <c r="C15" s="40" t="s">
        <v>67</v>
      </c>
      <c r="D15" s="42"/>
      <c r="E15" s="78"/>
      <c r="F15" s="78"/>
      <c r="G15" s="80"/>
      <c r="H15" s="268"/>
      <c r="I15" s="268"/>
      <c r="J15" s="269">
        <f t="shared" si="2"/>
        <v>0</v>
      </c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269">
        <f>SUM(K15:T15)</f>
        <v>0</v>
      </c>
      <c r="V15" s="268"/>
      <c r="W15" s="269">
        <f>J15+U15</f>
        <v>0</v>
      </c>
      <c r="X15" s="81"/>
    </row>
    <row r="16" spans="1:24" s="68" customFormat="1" ht="99.75" customHeight="1" hidden="1">
      <c r="A16" s="29" t="s">
        <v>93</v>
      </c>
      <c r="B16" s="29" t="s">
        <v>33</v>
      </c>
      <c r="C16" s="40" t="s">
        <v>68</v>
      </c>
      <c r="D16" s="42"/>
      <c r="E16" s="78"/>
      <c r="F16" s="78"/>
      <c r="G16" s="80"/>
      <c r="H16" s="268"/>
      <c r="I16" s="268"/>
      <c r="J16" s="269">
        <f t="shared" si="2"/>
        <v>0</v>
      </c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269">
        <f>SUM(K16:T16)</f>
        <v>0</v>
      </c>
      <c r="V16" s="268"/>
      <c r="W16" s="269">
        <f>J16+U16</f>
        <v>0</v>
      </c>
      <c r="X16" s="81"/>
    </row>
    <row r="17" spans="1:24" s="68" customFormat="1" ht="48" customHeight="1" hidden="1">
      <c r="A17" s="29" t="s">
        <v>93</v>
      </c>
      <c r="B17" s="29" t="s">
        <v>33</v>
      </c>
      <c r="C17" s="40" t="s">
        <v>108</v>
      </c>
      <c r="D17" s="42"/>
      <c r="E17" s="78"/>
      <c r="F17" s="78"/>
      <c r="G17" s="80"/>
      <c r="H17" s="268"/>
      <c r="I17" s="268"/>
      <c r="J17" s="269">
        <f t="shared" si="2"/>
        <v>0</v>
      </c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269">
        <f t="shared" si="4"/>
        <v>0</v>
      </c>
      <c r="V17" s="268"/>
      <c r="W17" s="269">
        <f t="shared" si="5"/>
        <v>0</v>
      </c>
      <c r="X17" s="115"/>
    </row>
    <row r="18" spans="1:24" s="68" customFormat="1" ht="107.25" customHeight="1" hidden="1">
      <c r="A18" s="29" t="s">
        <v>50</v>
      </c>
      <c r="B18" s="29" t="s">
        <v>33</v>
      </c>
      <c r="C18" s="40" t="s">
        <v>66</v>
      </c>
      <c r="D18" s="42"/>
      <c r="E18" s="78"/>
      <c r="F18" s="78"/>
      <c r="G18" s="80"/>
      <c r="H18" s="268"/>
      <c r="I18" s="268"/>
      <c r="J18" s="269">
        <f t="shared" si="2"/>
        <v>0</v>
      </c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269">
        <f t="shared" si="4"/>
        <v>0</v>
      </c>
      <c r="V18" s="268"/>
      <c r="W18" s="269">
        <f t="shared" si="5"/>
        <v>0</v>
      </c>
      <c r="X18" s="81"/>
    </row>
    <row r="19" spans="1:24" s="68" customFormat="1" ht="81" customHeight="1" hidden="1">
      <c r="A19" s="29" t="s">
        <v>50</v>
      </c>
      <c r="B19" s="29" t="s">
        <v>33</v>
      </c>
      <c r="C19" s="40" t="s">
        <v>66</v>
      </c>
      <c r="D19" s="42"/>
      <c r="E19" s="78"/>
      <c r="F19" s="78"/>
      <c r="G19" s="80"/>
      <c r="H19" s="268"/>
      <c r="I19" s="268"/>
      <c r="J19" s="269">
        <f t="shared" si="2"/>
        <v>0</v>
      </c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269">
        <f t="shared" si="4"/>
        <v>0</v>
      </c>
      <c r="V19" s="268"/>
      <c r="W19" s="269">
        <f t="shared" si="5"/>
        <v>0</v>
      </c>
      <c r="X19" s="81"/>
    </row>
    <row r="20" spans="1:24" s="154" customFormat="1" ht="98.25" customHeight="1" hidden="1">
      <c r="A20" s="29" t="s">
        <v>40</v>
      </c>
      <c r="B20" s="29" t="s">
        <v>33</v>
      </c>
      <c r="C20" s="108" t="s">
        <v>61</v>
      </c>
      <c r="D20" s="42"/>
      <c r="E20" s="82"/>
      <c r="F20" s="78"/>
      <c r="G20" s="80"/>
      <c r="H20" s="80"/>
      <c r="I20" s="80"/>
      <c r="J20" s="267">
        <f t="shared" si="2"/>
        <v>0</v>
      </c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267">
        <f t="shared" si="4"/>
        <v>0</v>
      </c>
      <c r="V20" s="80"/>
      <c r="W20" s="267">
        <f t="shared" si="5"/>
        <v>0</v>
      </c>
      <c r="X20" s="153" t="s">
        <v>47</v>
      </c>
    </row>
    <row r="21" spans="1:24" s="154" customFormat="1" ht="111" customHeight="1" hidden="1">
      <c r="A21" s="29" t="s">
        <v>40</v>
      </c>
      <c r="B21" s="29" t="s">
        <v>33</v>
      </c>
      <c r="C21" s="108" t="s">
        <v>69</v>
      </c>
      <c r="D21" s="42"/>
      <c r="E21" s="82"/>
      <c r="F21" s="78"/>
      <c r="G21" s="80"/>
      <c r="H21" s="268"/>
      <c r="I21" s="268"/>
      <c r="J21" s="269">
        <f t="shared" si="2"/>
        <v>0</v>
      </c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269">
        <f>SUM(K21:T21)</f>
        <v>0</v>
      </c>
      <c r="V21" s="268"/>
      <c r="W21" s="269">
        <f>J21+U21</f>
        <v>0</v>
      </c>
      <c r="X21" s="153"/>
    </row>
    <row r="22" spans="1:24" s="68" customFormat="1" ht="108.75" customHeight="1" hidden="1">
      <c r="A22" s="39" t="s">
        <v>40</v>
      </c>
      <c r="B22" s="39" t="s">
        <v>33</v>
      </c>
      <c r="C22" s="27" t="s">
        <v>107</v>
      </c>
      <c r="D22" s="42"/>
      <c r="E22" s="82"/>
      <c r="F22" s="78"/>
      <c r="G22" s="80"/>
      <c r="H22" s="268"/>
      <c r="I22" s="268"/>
      <c r="J22" s="269">
        <f t="shared" si="2"/>
        <v>0</v>
      </c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269">
        <f>SUM(K22:T22)</f>
        <v>0</v>
      </c>
      <c r="V22" s="268"/>
      <c r="W22" s="269">
        <f>J22+U22</f>
        <v>0</v>
      </c>
      <c r="X22" s="81"/>
    </row>
    <row r="23" spans="1:24" s="67" customFormat="1" ht="108" customHeight="1" hidden="1">
      <c r="A23" s="39" t="s">
        <v>40</v>
      </c>
      <c r="B23" s="39" t="s">
        <v>33</v>
      </c>
      <c r="C23" s="27" t="s">
        <v>46</v>
      </c>
      <c r="D23" s="42"/>
      <c r="E23" s="82"/>
      <c r="F23" s="78"/>
      <c r="G23" s="80"/>
      <c r="H23" s="268"/>
      <c r="I23" s="268"/>
      <c r="J23" s="269">
        <f t="shared" si="2"/>
        <v>0</v>
      </c>
      <c r="K23" s="80"/>
      <c r="L23" s="80"/>
      <c r="M23" s="80"/>
      <c r="N23" s="80"/>
      <c r="O23" s="80"/>
      <c r="P23" s="80"/>
      <c r="Q23" s="272"/>
      <c r="R23" s="272"/>
      <c r="S23" s="272"/>
      <c r="T23" s="80"/>
      <c r="U23" s="269">
        <f>SUM(K23:T23)</f>
        <v>0</v>
      </c>
      <c r="V23" s="268"/>
      <c r="W23" s="269">
        <f>J23+U23</f>
        <v>0</v>
      </c>
      <c r="X23" s="83"/>
    </row>
    <row r="24" spans="1:24" s="67" customFormat="1" ht="204" customHeight="1" hidden="1">
      <c r="A24" s="39" t="s">
        <v>95</v>
      </c>
      <c r="B24" s="39" t="s">
        <v>33</v>
      </c>
      <c r="C24" s="27" t="s">
        <v>63</v>
      </c>
      <c r="D24" s="42"/>
      <c r="E24" s="78"/>
      <c r="F24" s="78"/>
      <c r="G24" s="80"/>
      <c r="H24" s="268"/>
      <c r="I24" s="268"/>
      <c r="J24" s="269">
        <f t="shared" si="2"/>
        <v>0</v>
      </c>
      <c r="K24" s="80"/>
      <c r="L24" s="80"/>
      <c r="M24" s="80"/>
      <c r="N24" s="80"/>
      <c r="O24" s="80"/>
      <c r="P24" s="80"/>
      <c r="Q24" s="272"/>
      <c r="R24" s="272"/>
      <c r="S24" s="272"/>
      <c r="T24" s="80"/>
      <c r="U24" s="269">
        <f>SUM(K24:T24)</f>
        <v>0</v>
      </c>
      <c r="V24" s="268"/>
      <c r="W24" s="269">
        <f>J24+U24</f>
        <v>0</v>
      </c>
      <c r="X24" s="127"/>
    </row>
    <row r="25" spans="1:24" s="266" customFormat="1" ht="185.25" customHeight="1">
      <c r="A25" s="29" t="s">
        <v>97</v>
      </c>
      <c r="B25" s="29" t="s">
        <v>53</v>
      </c>
      <c r="C25" s="108" t="s">
        <v>52</v>
      </c>
      <c r="D25" s="42"/>
      <c r="E25" s="78"/>
      <c r="F25" s="78"/>
      <c r="G25" s="80">
        <v>16000</v>
      </c>
      <c r="H25" s="268"/>
      <c r="I25" s="268"/>
      <c r="J25" s="268">
        <f>SUM(D25:G25)</f>
        <v>16000</v>
      </c>
      <c r="K25" s="80"/>
      <c r="L25" s="80"/>
      <c r="M25" s="80"/>
      <c r="N25" s="80"/>
      <c r="O25" s="80"/>
      <c r="P25" s="80"/>
      <c r="Q25" s="80"/>
      <c r="R25" s="80"/>
      <c r="S25" s="80"/>
      <c r="T25" s="273"/>
      <c r="U25" s="268">
        <f>SUM(K25:T25)</f>
        <v>0</v>
      </c>
      <c r="V25" s="268"/>
      <c r="W25" s="268">
        <f>J25+U25</f>
        <v>16000</v>
      </c>
      <c r="X25" s="265"/>
    </row>
    <row r="26" spans="1:27" ht="46.5" customHeight="1">
      <c r="A26" s="132"/>
      <c r="B26" s="132"/>
      <c r="C26" s="133" t="s">
        <v>23</v>
      </c>
      <c r="D26" s="134" t="e">
        <f>#REF!+#REF!+#REF!+D4+#REF!+#REF!</f>
        <v>#REF!</v>
      </c>
      <c r="E26" s="134" t="e">
        <f>#REF!+#REF!+#REF!+E4+#REF!+#REF!</f>
        <v>#REF!</v>
      </c>
      <c r="F26" s="165" t="e">
        <f>#REF!+#REF!+#REF!+F4+#REF!+#REF!+#REF!+#REF!</f>
        <v>#REF!</v>
      </c>
      <c r="G26" s="134">
        <f>G4</f>
        <v>16000</v>
      </c>
      <c r="H26" s="134">
        <f aca="true" t="shared" si="6" ref="H26:W26">H4</f>
        <v>0</v>
      </c>
      <c r="I26" s="134">
        <f t="shared" si="6"/>
        <v>0</v>
      </c>
      <c r="J26" s="134">
        <f t="shared" si="6"/>
        <v>16000</v>
      </c>
      <c r="K26" s="134">
        <f t="shared" si="6"/>
        <v>0</v>
      </c>
      <c r="L26" s="134">
        <f t="shared" si="6"/>
        <v>0</v>
      </c>
      <c r="M26" s="134">
        <f t="shared" si="6"/>
        <v>0</v>
      </c>
      <c r="N26" s="134">
        <f t="shared" si="6"/>
        <v>0</v>
      </c>
      <c r="O26" s="134">
        <f t="shared" si="6"/>
        <v>0</v>
      </c>
      <c r="P26" s="134">
        <f t="shared" si="6"/>
        <v>0</v>
      </c>
      <c r="Q26" s="134">
        <f t="shared" si="6"/>
        <v>0</v>
      </c>
      <c r="R26" s="134">
        <f t="shared" si="6"/>
        <v>0</v>
      </c>
      <c r="S26" s="134">
        <f t="shared" si="6"/>
        <v>0</v>
      </c>
      <c r="T26" s="134">
        <f t="shared" si="6"/>
        <v>0</v>
      </c>
      <c r="U26" s="134">
        <f t="shared" si="6"/>
        <v>0</v>
      </c>
      <c r="V26" s="134">
        <f t="shared" si="6"/>
        <v>0</v>
      </c>
      <c r="W26" s="134">
        <f t="shared" si="6"/>
        <v>16000</v>
      </c>
      <c r="X26" s="156">
        <f>W26+заг!Z26</f>
        <v>16050</v>
      </c>
      <c r="Y26" s="95"/>
      <c r="Z26" s="128"/>
      <c r="AA26" s="128"/>
    </row>
    <row r="27" spans="1:25" ht="14.25" customHeight="1">
      <c r="A27" s="85"/>
      <c r="B27" s="85"/>
      <c r="C27" s="86"/>
      <c r="D27" s="87"/>
      <c r="E27" s="87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9"/>
      <c r="V27" s="89"/>
      <c r="W27" s="90"/>
      <c r="X27" s="84"/>
      <c r="Y27" s="79"/>
    </row>
    <row r="28" spans="1:24" s="142" customFormat="1" ht="54.75" customHeight="1">
      <c r="A28" s="277" t="s">
        <v>45</v>
      </c>
      <c r="B28" s="277"/>
      <c r="C28" s="277"/>
      <c r="D28" s="277"/>
      <c r="E28" s="143"/>
      <c r="U28" s="142" t="s">
        <v>105</v>
      </c>
      <c r="W28" s="66" t="s">
        <v>105</v>
      </c>
      <c r="X28" s="144"/>
    </row>
    <row r="29" spans="1:24" ht="10.5" customHeight="1">
      <c r="A29" s="92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3"/>
      <c r="X29" s="95"/>
    </row>
    <row r="30" spans="1:23" s="140" customFormat="1" ht="16.5" customHeight="1" hidden="1">
      <c r="A30" s="137" t="s">
        <v>102</v>
      </c>
      <c r="B30" s="138"/>
      <c r="C30" s="137"/>
      <c r="D30" s="139"/>
      <c r="E30" s="139"/>
      <c r="N30" s="139"/>
      <c r="O30" s="139"/>
      <c r="P30" s="139"/>
      <c r="Q30" s="139"/>
      <c r="R30" s="139"/>
      <c r="S30" s="139"/>
      <c r="T30" s="139"/>
      <c r="U30" s="141"/>
      <c r="V30" s="139"/>
      <c r="W30" s="141"/>
    </row>
    <row r="31" spans="3:24" ht="51" customHeight="1">
      <c r="C31" s="94"/>
      <c r="D31" s="91"/>
      <c r="E31" s="91"/>
      <c r="J31" s="64"/>
      <c r="N31" s="91"/>
      <c r="O31" s="91"/>
      <c r="P31" s="91"/>
      <c r="Q31" s="91"/>
      <c r="R31" s="166"/>
      <c r="S31" s="166"/>
      <c r="T31" s="166"/>
      <c r="U31" s="136" t="e">
        <f>U26-#REF!-#REF!</f>
        <v>#REF!</v>
      </c>
      <c r="V31" s="166"/>
      <c r="W31" s="136"/>
      <c r="X31" s="95"/>
    </row>
    <row r="32" spans="10:24" ht="20.25" customHeight="1">
      <c r="J32" s="96"/>
      <c r="R32" s="131"/>
      <c r="S32" s="131"/>
      <c r="T32" s="131"/>
      <c r="U32" s="167"/>
      <c r="V32" s="168"/>
      <c r="W32" s="169"/>
      <c r="X32" s="79"/>
    </row>
    <row r="33" spans="18:24" ht="20.25">
      <c r="R33" s="131"/>
      <c r="S33" s="131"/>
      <c r="T33" s="131"/>
      <c r="U33" s="170"/>
      <c r="V33" s="168"/>
      <c r="W33" s="171"/>
      <c r="X33" s="79"/>
    </row>
    <row r="34" spans="18:24" ht="20.25">
      <c r="R34" s="131"/>
      <c r="S34" s="131"/>
      <c r="T34" s="131"/>
      <c r="U34" s="170"/>
      <c r="V34" s="168"/>
      <c r="W34" s="171"/>
      <c r="X34" s="79"/>
    </row>
    <row r="35" spans="18:24" ht="20.25">
      <c r="R35" s="131"/>
      <c r="S35" s="131"/>
      <c r="T35" s="131"/>
      <c r="U35" s="170"/>
      <c r="V35" s="168"/>
      <c r="W35" s="171"/>
      <c r="X35" s="79"/>
    </row>
    <row r="36" spans="18:25" ht="20.25">
      <c r="R36" s="131"/>
      <c r="S36" s="131"/>
      <c r="T36" s="131"/>
      <c r="U36" s="170"/>
      <c r="V36" s="168"/>
      <c r="W36" s="171"/>
      <c r="Y36" s="124"/>
    </row>
    <row r="37" spans="18:23" ht="20.25">
      <c r="R37" s="131"/>
      <c r="S37" s="131"/>
      <c r="T37" s="131"/>
      <c r="U37" s="172"/>
      <c r="V37" s="168"/>
      <c r="W37" s="171"/>
    </row>
    <row r="38" spans="18:23" ht="20.25">
      <c r="R38" s="131"/>
      <c r="S38" s="131"/>
      <c r="T38" s="131"/>
      <c r="U38" s="172"/>
      <c r="V38" s="168"/>
      <c r="W38" s="171"/>
    </row>
    <row r="39" spans="18:23" ht="20.25">
      <c r="R39" s="131"/>
      <c r="S39" s="131"/>
      <c r="T39" s="131"/>
      <c r="U39" s="168"/>
      <c r="V39" s="168"/>
      <c r="W39" s="171"/>
    </row>
    <row r="40" spans="18:23" ht="20.25">
      <c r="R40" s="131"/>
      <c r="S40" s="131"/>
      <c r="T40" s="131"/>
      <c r="U40" s="168"/>
      <c r="V40" s="168"/>
      <c r="W40" s="173"/>
    </row>
    <row r="41" spans="18:26" ht="20.25">
      <c r="R41" s="131"/>
      <c r="S41" s="174"/>
      <c r="T41" s="174"/>
      <c r="U41" s="174"/>
      <c r="V41" s="168"/>
      <c r="W41" s="173"/>
      <c r="Y41" s="124"/>
      <c r="Z41" s="155"/>
    </row>
    <row r="42" spans="23:26" ht="20.25">
      <c r="W42" s="98"/>
      <c r="Z42" s="95"/>
    </row>
    <row r="43" spans="19:27" ht="54" customHeight="1">
      <c r="S43" s="128">
        <f>S41+30</f>
        <v>30</v>
      </c>
      <c r="U43" s="125">
        <f>U37+U35</f>
        <v>0</v>
      </c>
      <c r="W43" s="152"/>
      <c r="AA43" s="95"/>
    </row>
    <row r="44" spans="19:23" ht="20.25">
      <c r="S44" s="128">
        <f>S43+заг!AE46</f>
        <v>30</v>
      </c>
      <c r="U44" s="125">
        <f>U43-730</f>
        <v>-730</v>
      </c>
      <c r="W44" s="98"/>
    </row>
    <row r="45" ht="18.75">
      <c r="S45" s="64">
        <v>-381.5</v>
      </c>
    </row>
    <row r="46" spans="19:23" ht="20.25">
      <c r="S46" s="128">
        <f>SUM(S44:S45)</f>
        <v>-351.5</v>
      </c>
      <c r="W46" s="98"/>
    </row>
    <row r="47" ht="18.75">
      <c r="U47" s="125"/>
    </row>
    <row r="48" spans="21:24" ht="18.75">
      <c r="U48" s="126"/>
      <c r="V48" s="97"/>
      <c r="X48" s="95"/>
    </row>
    <row r="49" ht="18.75">
      <c r="U49" s="126"/>
    </row>
    <row r="50" ht="18.75">
      <c r="X50" s="95"/>
    </row>
  </sheetData>
  <sheetProtection/>
  <mergeCells count="3">
    <mergeCell ref="A3:W3"/>
    <mergeCell ref="A28:D28"/>
    <mergeCell ref="B4:C4"/>
  </mergeCells>
  <printOptions horizontalCentered="1"/>
  <pageMargins left="0.3937007874015748" right="0.2362204724409449" top="1.1811023622047245" bottom="0.3937007874015748" header="0.1968503937007874" footer="0"/>
  <pageSetup blackAndWhite="1" fitToHeight="3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71"/>
  <sheetViews>
    <sheetView view="pageBreakPreview" zoomScaleNormal="75" zoomScaleSheetLayoutView="100" zoomScalePageLayoutView="0" workbookViewId="0" topLeftCell="A7">
      <selection activeCell="B13" sqref="B13:C13"/>
    </sheetView>
  </sheetViews>
  <sheetFormatPr defaultColWidth="9.75390625" defaultRowHeight="24" customHeight="1"/>
  <cols>
    <col min="1" max="1" width="12.375" style="2" customWidth="1"/>
    <col min="2" max="2" width="11.875" style="2" customWidth="1"/>
    <col min="3" max="3" width="55.875" style="11" customWidth="1"/>
    <col min="4" max="4" width="13.75390625" style="11" hidden="1" customWidth="1"/>
    <col min="5" max="5" width="15.25390625" style="3" hidden="1" customWidth="1"/>
    <col min="6" max="6" width="14.375" style="1" hidden="1" customWidth="1"/>
    <col min="7" max="7" width="18.00390625" style="1" hidden="1" customWidth="1"/>
    <col min="8" max="8" width="16.00390625" style="1" hidden="1" customWidth="1"/>
    <col min="9" max="9" width="13.375" style="1" hidden="1" customWidth="1"/>
    <col min="10" max="10" width="19.125" style="1" hidden="1" customWidth="1"/>
    <col min="11" max="11" width="14.25390625" style="1" hidden="1" customWidth="1"/>
    <col min="12" max="12" width="16.875" style="1" hidden="1" customWidth="1"/>
    <col min="13" max="13" width="14.75390625" style="1" hidden="1" customWidth="1"/>
    <col min="14" max="14" width="14.375" style="1" hidden="1" customWidth="1"/>
    <col min="15" max="15" width="13.875" style="1" hidden="1" customWidth="1"/>
    <col min="16" max="16" width="13.375" style="1" hidden="1" customWidth="1"/>
    <col min="17" max="17" width="17.00390625" style="1" hidden="1" customWidth="1"/>
    <col min="18" max="18" width="15.875" style="1" hidden="1" customWidth="1"/>
    <col min="19" max="19" width="14.875" style="1" hidden="1" customWidth="1"/>
    <col min="20" max="20" width="17.25390625" style="1" hidden="1" customWidth="1"/>
    <col min="21" max="21" width="15.00390625" style="1" hidden="1" customWidth="1"/>
    <col min="22" max="22" width="14.125" style="1" hidden="1" customWidth="1"/>
    <col min="23" max="23" width="15.25390625" style="1" hidden="1" customWidth="1"/>
    <col min="24" max="24" width="18.125" style="3" hidden="1" customWidth="1"/>
    <col min="25" max="25" width="35.875" style="3" customWidth="1"/>
    <col min="26" max="26" width="35.75390625" style="110" customWidth="1"/>
    <col min="27" max="27" width="19.125" style="110" customWidth="1"/>
    <col min="28" max="28" width="21.125" style="1" customWidth="1"/>
    <col min="29" max="29" width="19.875" style="1" customWidth="1"/>
    <col min="30" max="30" width="13.25390625" style="1" customWidth="1"/>
    <col min="31" max="31" width="27.625" style="1" customWidth="1"/>
    <col min="32" max="32" width="28.00390625" style="1" customWidth="1"/>
    <col min="33" max="33" width="18.625" style="1" customWidth="1"/>
    <col min="34" max="34" width="17.75390625" style="1" customWidth="1"/>
    <col min="35" max="35" width="11.125" style="1" customWidth="1"/>
    <col min="36" max="46" width="8.75390625" style="1" customWidth="1"/>
    <col min="47" max="16384" width="9.75390625" style="1" customWidth="1"/>
  </cols>
  <sheetData>
    <row r="1" spans="1:27" s="46" customFormat="1" ht="33.75" customHeight="1">
      <c r="A1" s="30"/>
      <c r="B1" s="30"/>
      <c r="C1" s="31"/>
      <c r="D1" s="31"/>
      <c r="E1" s="251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33"/>
      <c r="T1" s="25"/>
      <c r="U1" s="25"/>
      <c r="V1" s="33"/>
      <c r="W1" s="33"/>
      <c r="X1" s="25"/>
      <c r="Y1" s="252" t="s">
        <v>72</v>
      </c>
      <c r="Z1" s="253"/>
      <c r="AA1" s="117"/>
    </row>
    <row r="2" spans="1:27" s="46" customFormat="1" ht="19.5" customHeight="1">
      <c r="A2" s="30"/>
      <c r="B2" s="30"/>
      <c r="C2" s="31"/>
      <c r="D2" s="31"/>
      <c r="E2" s="251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4" t="s">
        <v>96</v>
      </c>
      <c r="Z2" s="253"/>
      <c r="AA2" s="117"/>
    </row>
    <row r="3" spans="1:27" s="46" customFormat="1" ht="21.75" customHeight="1">
      <c r="A3" s="30"/>
      <c r="B3" s="30"/>
      <c r="C3" s="31"/>
      <c r="D3" s="31"/>
      <c r="E3" s="251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4" t="s">
        <v>71</v>
      </c>
      <c r="Z3" s="253"/>
      <c r="AA3" s="117"/>
    </row>
    <row r="4" spans="1:27" s="46" customFormat="1" ht="30" customHeight="1">
      <c r="A4" s="30"/>
      <c r="B4" s="30"/>
      <c r="C4" s="31"/>
      <c r="D4" s="31"/>
      <c r="E4" s="251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5"/>
      <c r="W4" s="255"/>
      <c r="X4" s="25"/>
      <c r="Y4" s="33"/>
      <c r="Z4" s="253"/>
      <c r="AA4" s="117"/>
    </row>
    <row r="5" spans="1:33" s="46" customFormat="1" ht="17.25" customHeight="1">
      <c r="A5" s="256"/>
      <c r="B5" s="257"/>
      <c r="C5" s="258"/>
      <c r="D5" s="258"/>
      <c r="E5" s="259"/>
      <c r="F5" s="260"/>
      <c r="G5" s="260"/>
      <c r="H5" s="260"/>
      <c r="I5" s="260"/>
      <c r="J5" s="260"/>
      <c r="K5" s="25"/>
      <c r="L5" s="25"/>
      <c r="M5" s="25"/>
      <c r="N5" s="25"/>
      <c r="O5" s="261"/>
      <c r="P5" s="25"/>
      <c r="Q5" s="25"/>
      <c r="R5" s="25"/>
      <c r="S5" s="261"/>
      <c r="T5" s="261"/>
      <c r="U5" s="25"/>
      <c r="V5" s="262"/>
      <c r="W5" s="262"/>
      <c r="X5" s="25"/>
      <c r="Y5" s="263"/>
      <c r="Z5" s="264"/>
      <c r="AA5" s="118"/>
      <c r="AB5" s="47"/>
      <c r="AC5" s="47"/>
      <c r="AD5" s="47"/>
      <c r="AE5" s="47"/>
      <c r="AF5" s="47"/>
      <c r="AG5" s="47"/>
    </row>
    <row r="6" spans="1:30" s="46" customFormat="1" ht="24" customHeight="1">
      <c r="A6" s="285" t="s">
        <v>6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99"/>
      <c r="AB6" s="99"/>
      <c r="AC6" s="99"/>
      <c r="AD6" s="99"/>
    </row>
    <row r="7" spans="1:30" s="46" customFormat="1" ht="22.5" customHeight="1">
      <c r="A7" s="286" t="s">
        <v>70</v>
      </c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6"/>
      <c r="X7" s="286"/>
      <c r="Y7" s="286"/>
      <c r="Z7" s="286"/>
      <c r="AA7" s="100"/>
      <c r="AB7" s="100"/>
      <c r="AC7" s="100"/>
      <c r="AD7" s="100"/>
    </row>
    <row r="8" spans="2:30" ht="17.25" customHeight="1">
      <c r="B8" s="18"/>
      <c r="C8" s="18"/>
      <c r="D8" s="18"/>
      <c r="E8" s="5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5"/>
      <c r="Z8" s="116"/>
      <c r="AA8" s="116"/>
      <c r="AB8" s="15"/>
      <c r="AC8" s="15"/>
      <c r="AD8" s="15"/>
    </row>
    <row r="9" spans="1:26" ht="14.25" customHeight="1">
      <c r="A9" s="4"/>
      <c r="B9" s="4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1"/>
      <c r="Q9" s="20"/>
      <c r="R9" s="130"/>
      <c r="T9" s="20"/>
      <c r="U9" s="20"/>
      <c r="V9" s="5"/>
      <c r="W9" s="5"/>
      <c r="X9" s="5"/>
      <c r="Y9" s="9"/>
      <c r="Z9" s="110" t="s">
        <v>9</v>
      </c>
    </row>
    <row r="10" spans="1:30" s="49" customFormat="1" ht="51.75" customHeight="1">
      <c r="A10" s="205" t="s">
        <v>24</v>
      </c>
      <c r="B10" s="205" t="s">
        <v>25</v>
      </c>
      <c r="C10" s="206" t="s">
        <v>31</v>
      </c>
      <c r="D10" s="207" t="s">
        <v>10</v>
      </c>
      <c r="E10" s="206" t="s">
        <v>76</v>
      </c>
      <c r="F10" s="206" t="s">
        <v>78</v>
      </c>
      <c r="G10" s="206" t="s">
        <v>11</v>
      </c>
      <c r="H10" s="206" t="s">
        <v>79</v>
      </c>
      <c r="I10" s="206" t="s">
        <v>80</v>
      </c>
      <c r="J10" s="206" t="s">
        <v>90</v>
      </c>
      <c r="K10" s="206" t="s">
        <v>81</v>
      </c>
      <c r="L10" s="206" t="s">
        <v>12</v>
      </c>
      <c r="M10" s="207" t="s">
        <v>13</v>
      </c>
      <c r="N10" s="206" t="s">
        <v>75</v>
      </c>
      <c r="O10" s="206" t="s">
        <v>82</v>
      </c>
      <c r="P10" s="206" t="s">
        <v>51</v>
      </c>
      <c r="Q10" s="206" t="s">
        <v>16</v>
      </c>
      <c r="R10" s="208" t="s">
        <v>91</v>
      </c>
      <c r="S10" s="208" t="s">
        <v>26</v>
      </c>
      <c r="T10" s="206" t="s">
        <v>83</v>
      </c>
      <c r="U10" s="206" t="s">
        <v>14</v>
      </c>
      <c r="V10" s="206" t="s">
        <v>15</v>
      </c>
      <c r="W10" s="206" t="s">
        <v>19</v>
      </c>
      <c r="X10" s="207" t="s">
        <v>17</v>
      </c>
      <c r="Y10" s="207" t="s">
        <v>39</v>
      </c>
      <c r="Z10" s="287" t="s">
        <v>29</v>
      </c>
      <c r="AA10" s="163"/>
      <c r="AB10" s="101"/>
      <c r="AC10" s="101"/>
      <c r="AD10" s="101"/>
    </row>
    <row r="11" spans="1:30" s="55" customFormat="1" ht="24.75" customHeight="1">
      <c r="A11" s="209"/>
      <c r="B11" s="209"/>
      <c r="C11" s="210"/>
      <c r="D11" s="211">
        <v>2110</v>
      </c>
      <c r="E11" s="212">
        <v>2111</v>
      </c>
      <c r="F11" s="212">
        <v>2120</v>
      </c>
      <c r="G11" s="212">
        <v>2210</v>
      </c>
      <c r="H11" s="212">
        <v>2220</v>
      </c>
      <c r="I11" s="212">
        <v>2230</v>
      </c>
      <c r="J11" s="212">
        <v>2240</v>
      </c>
      <c r="K11" s="212">
        <v>2250</v>
      </c>
      <c r="L11" s="212">
        <v>2260</v>
      </c>
      <c r="M11" s="212">
        <v>2270</v>
      </c>
      <c r="N11" s="212">
        <v>2271</v>
      </c>
      <c r="O11" s="212">
        <v>2272</v>
      </c>
      <c r="P11" s="212">
        <v>2273</v>
      </c>
      <c r="Q11" s="212">
        <v>2275</v>
      </c>
      <c r="R11" s="213">
        <v>2281</v>
      </c>
      <c r="S11" s="214">
        <v>2282</v>
      </c>
      <c r="T11" s="212">
        <v>2610</v>
      </c>
      <c r="U11" s="212">
        <v>2620</v>
      </c>
      <c r="V11" s="212">
        <v>2730</v>
      </c>
      <c r="W11" s="212">
        <v>2800</v>
      </c>
      <c r="X11" s="215">
        <v>2000</v>
      </c>
      <c r="Y11" s="216">
        <v>2900</v>
      </c>
      <c r="Z11" s="287"/>
      <c r="AA11" s="163"/>
      <c r="AB11" s="101"/>
      <c r="AC11" s="101"/>
      <c r="AD11" s="101"/>
    </row>
    <row r="12" spans="1:30" ht="37.5" customHeight="1">
      <c r="A12" s="283" t="s">
        <v>77</v>
      </c>
      <c r="B12" s="283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284"/>
      <c r="AA12" s="102"/>
      <c r="AB12" s="102"/>
      <c r="AC12" s="102"/>
      <c r="AD12" s="102"/>
    </row>
    <row r="13" spans="1:31" s="25" customFormat="1" ht="30.75" customHeight="1">
      <c r="A13" s="217" t="s">
        <v>4</v>
      </c>
      <c r="B13" s="280" t="s">
        <v>5</v>
      </c>
      <c r="C13" s="281"/>
      <c r="D13" s="218"/>
      <c r="E13" s="219"/>
      <c r="F13" s="219"/>
      <c r="G13" s="220">
        <f>SUM(G14)</f>
        <v>0</v>
      </c>
      <c r="H13" s="220">
        <f aca="true" t="shared" si="0" ref="H13:W13">SUM(H14)</f>
        <v>0</v>
      </c>
      <c r="I13" s="220">
        <f t="shared" si="0"/>
        <v>0</v>
      </c>
      <c r="J13" s="220">
        <f t="shared" si="0"/>
        <v>0</v>
      </c>
      <c r="K13" s="220">
        <f t="shared" si="0"/>
        <v>0</v>
      </c>
      <c r="L13" s="220">
        <f>SUM(L14)</f>
        <v>0</v>
      </c>
      <c r="M13" s="220">
        <f>SUM(M14)</f>
        <v>0</v>
      </c>
      <c r="N13" s="220">
        <f t="shared" si="0"/>
        <v>0</v>
      </c>
      <c r="O13" s="220">
        <f t="shared" si="0"/>
        <v>0</v>
      </c>
      <c r="P13" s="220">
        <f t="shared" si="0"/>
        <v>0</v>
      </c>
      <c r="Q13" s="220">
        <f t="shared" si="0"/>
        <v>0</v>
      </c>
      <c r="R13" s="220">
        <f t="shared" si="0"/>
        <v>0</v>
      </c>
      <c r="S13" s="220">
        <f t="shared" si="0"/>
        <v>0</v>
      </c>
      <c r="T13" s="220">
        <f t="shared" si="0"/>
        <v>0</v>
      </c>
      <c r="U13" s="220">
        <f t="shared" si="0"/>
        <v>0</v>
      </c>
      <c r="V13" s="220">
        <f t="shared" si="0"/>
        <v>0</v>
      </c>
      <c r="W13" s="220">
        <f t="shared" si="0"/>
        <v>0</v>
      </c>
      <c r="X13" s="221">
        <f>SUM(E13:W13)-M13</f>
        <v>0</v>
      </c>
      <c r="Y13" s="222">
        <f>SUM(Y14)</f>
        <v>50</v>
      </c>
      <c r="Z13" s="223">
        <f>SUM(X13:Y13)</f>
        <v>50</v>
      </c>
      <c r="AA13" s="106"/>
      <c r="AB13" s="104"/>
      <c r="AC13" s="104"/>
      <c r="AD13" s="104"/>
      <c r="AE13" s="37"/>
    </row>
    <row r="14" spans="1:31" s="25" customFormat="1" ht="31.5" customHeight="1">
      <c r="A14" s="224" t="s">
        <v>43</v>
      </c>
      <c r="B14" s="224" t="s">
        <v>21</v>
      </c>
      <c r="C14" s="225" t="s">
        <v>44</v>
      </c>
      <c r="D14" s="226"/>
      <c r="E14" s="227"/>
      <c r="F14" s="227"/>
      <c r="G14" s="228"/>
      <c r="H14" s="228"/>
      <c r="I14" s="228"/>
      <c r="J14" s="228"/>
      <c r="K14" s="228"/>
      <c r="L14" s="228"/>
      <c r="M14" s="229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30"/>
      <c r="Y14" s="231">
        <v>50</v>
      </c>
      <c r="Z14" s="232">
        <f>SUM(X14:Y14)</f>
        <v>50</v>
      </c>
      <c r="AA14" s="106"/>
      <c r="AB14" s="104"/>
      <c r="AC14" s="104"/>
      <c r="AD14" s="104"/>
      <c r="AE14" s="37"/>
    </row>
    <row r="15" spans="1:31" s="54" customFormat="1" ht="45" customHeight="1" hidden="1">
      <c r="A15" s="217" t="s">
        <v>2</v>
      </c>
      <c r="B15" s="280" t="s">
        <v>3</v>
      </c>
      <c r="C15" s="281"/>
      <c r="D15" s="233">
        <f aca="true" t="shared" si="1" ref="D15:W15">SUM(D16:D20)</f>
        <v>0</v>
      </c>
      <c r="E15" s="233">
        <f t="shared" si="1"/>
        <v>0</v>
      </c>
      <c r="F15" s="233">
        <f t="shared" si="1"/>
        <v>0</v>
      </c>
      <c r="G15" s="221">
        <f t="shared" si="1"/>
        <v>0</v>
      </c>
      <c r="H15" s="233">
        <f t="shared" si="1"/>
        <v>0</v>
      </c>
      <c r="I15" s="233">
        <f t="shared" si="1"/>
        <v>0</v>
      </c>
      <c r="J15" s="233">
        <f t="shared" si="1"/>
        <v>0</v>
      </c>
      <c r="K15" s="233">
        <f t="shared" si="1"/>
        <v>0</v>
      </c>
      <c r="L15" s="233">
        <f t="shared" si="1"/>
        <v>0</v>
      </c>
      <c r="M15" s="233">
        <f>SUM(M16:M20)</f>
        <v>0</v>
      </c>
      <c r="N15" s="233">
        <f t="shared" si="1"/>
        <v>0</v>
      </c>
      <c r="O15" s="233">
        <f t="shared" si="1"/>
        <v>0</v>
      </c>
      <c r="P15" s="233">
        <f t="shared" si="1"/>
        <v>0</v>
      </c>
      <c r="Q15" s="233">
        <f t="shared" si="1"/>
        <v>0</v>
      </c>
      <c r="R15" s="233">
        <f t="shared" si="1"/>
        <v>0</v>
      </c>
      <c r="S15" s="233">
        <f t="shared" si="1"/>
        <v>0</v>
      </c>
      <c r="T15" s="233">
        <f t="shared" si="1"/>
        <v>0</v>
      </c>
      <c r="U15" s="233">
        <f t="shared" si="1"/>
        <v>0</v>
      </c>
      <c r="V15" s="233">
        <f t="shared" si="1"/>
        <v>0</v>
      </c>
      <c r="W15" s="233">
        <f t="shared" si="1"/>
        <v>0</v>
      </c>
      <c r="X15" s="234">
        <f aca="true" t="shared" si="2" ref="X15:X25">SUM(E15:W15)-M15</f>
        <v>0</v>
      </c>
      <c r="Y15" s="235"/>
      <c r="Z15" s="236">
        <f>SUM(X15:Y15)</f>
        <v>0</v>
      </c>
      <c r="AA15" s="105"/>
      <c r="AB15" s="103"/>
      <c r="AC15" s="103"/>
      <c r="AD15" s="103"/>
      <c r="AE15" s="53"/>
    </row>
    <row r="16" spans="1:31" s="25" customFormat="1" ht="135" customHeight="1" hidden="1">
      <c r="A16" s="224" t="s">
        <v>28</v>
      </c>
      <c r="B16" s="224" t="s">
        <v>30</v>
      </c>
      <c r="C16" s="237" t="s">
        <v>27</v>
      </c>
      <c r="D16" s="238">
        <f>SUM(E16:F16)</f>
        <v>0</v>
      </c>
      <c r="E16" s="227"/>
      <c r="F16" s="227"/>
      <c r="G16" s="239"/>
      <c r="H16" s="227"/>
      <c r="I16" s="239"/>
      <c r="J16" s="227"/>
      <c r="K16" s="227"/>
      <c r="L16" s="227"/>
      <c r="M16" s="240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41">
        <f t="shared" si="2"/>
        <v>0</v>
      </c>
      <c r="Y16" s="242"/>
      <c r="Z16" s="243">
        <f aca="true" t="shared" si="3" ref="Z16:Z22">SUM(X16:Y16)</f>
        <v>0</v>
      </c>
      <c r="AA16" s="106"/>
      <c r="AB16" s="106"/>
      <c r="AC16" s="106"/>
      <c r="AD16" s="106"/>
      <c r="AE16" s="28"/>
    </row>
    <row r="17" spans="1:31" s="25" customFormat="1" ht="144" customHeight="1" hidden="1">
      <c r="A17" s="224" t="s">
        <v>36</v>
      </c>
      <c r="B17" s="224" t="s">
        <v>30</v>
      </c>
      <c r="C17" s="237" t="s">
        <v>104</v>
      </c>
      <c r="D17" s="238">
        <f>SUM(E17:F17)</f>
        <v>0</v>
      </c>
      <c r="E17" s="227"/>
      <c r="F17" s="227"/>
      <c r="G17" s="239"/>
      <c r="H17" s="227"/>
      <c r="I17" s="239"/>
      <c r="J17" s="227"/>
      <c r="K17" s="227"/>
      <c r="L17" s="227"/>
      <c r="M17" s="240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41">
        <f t="shared" si="2"/>
        <v>0</v>
      </c>
      <c r="Y17" s="242"/>
      <c r="Z17" s="243">
        <f t="shared" si="3"/>
        <v>0</v>
      </c>
      <c r="AA17" s="106"/>
      <c r="AB17" s="106"/>
      <c r="AC17" s="106"/>
      <c r="AD17" s="106"/>
      <c r="AE17" s="28"/>
    </row>
    <row r="18" spans="1:31" s="25" customFormat="1" ht="171" customHeight="1" hidden="1">
      <c r="A18" s="224" t="s">
        <v>36</v>
      </c>
      <c r="B18" s="224" t="s">
        <v>30</v>
      </c>
      <c r="C18" s="237" t="s">
        <v>103</v>
      </c>
      <c r="D18" s="238">
        <f>SUM(E18:F18)</f>
        <v>0</v>
      </c>
      <c r="E18" s="227"/>
      <c r="F18" s="227"/>
      <c r="G18" s="239"/>
      <c r="H18" s="227"/>
      <c r="I18" s="239"/>
      <c r="J18" s="227"/>
      <c r="K18" s="227"/>
      <c r="L18" s="227"/>
      <c r="M18" s="240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41">
        <f t="shared" si="2"/>
        <v>0</v>
      </c>
      <c r="Y18" s="242"/>
      <c r="Z18" s="243">
        <f t="shared" si="3"/>
        <v>0</v>
      </c>
      <c r="AA18" s="106"/>
      <c r="AB18" s="106"/>
      <c r="AC18" s="106"/>
      <c r="AD18" s="106"/>
      <c r="AE18" s="28"/>
    </row>
    <row r="19" spans="1:31" s="25" customFormat="1" ht="93" customHeight="1" hidden="1">
      <c r="A19" s="224" t="s">
        <v>36</v>
      </c>
      <c r="B19" s="224" t="s">
        <v>30</v>
      </c>
      <c r="C19" s="237" t="s">
        <v>65</v>
      </c>
      <c r="D19" s="238">
        <f>SUM(E19:F19)</f>
        <v>0</v>
      </c>
      <c r="E19" s="227"/>
      <c r="F19" s="227"/>
      <c r="G19" s="239"/>
      <c r="H19" s="227"/>
      <c r="I19" s="239"/>
      <c r="J19" s="227"/>
      <c r="K19" s="227"/>
      <c r="L19" s="227"/>
      <c r="M19" s="240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41">
        <f t="shared" si="2"/>
        <v>0</v>
      </c>
      <c r="Y19" s="242"/>
      <c r="Z19" s="243">
        <f t="shared" si="3"/>
        <v>0</v>
      </c>
      <c r="AA19" s="106"/>
      <c r="AB19" s="106"/>
      <c r="AC19" s="106"/>
      <c r="AD19" s="106"/>
      <c r="AE19" s="28"/>
    </row>
    <row r="20" spans="1:31" s="24" customFormat="1" ht="174.75" customHeight="1" hidden="1">
      <c r="A20" s="224" t="s">
        <v>100</v>
      </c>
      <c r="B20" s="224" t="s">
        <v>20</v>
      </c>
      <c r="C20" s="225" t="s">
        <v>101</v>
      </c>
      <c r="D20" s="238">
        <f>SUM(E20:F20)</f>
        <v>0</v>
      </c>
      <c r="E20" s="227"/>
      <c r="F20" s="244"/>
      <c r="G20" s="244"/>
      <c r="H20" s="227"/>
      <c r="I20" s="227"/>
      <c r="J20" s="227"/>
      <c r="K20" s="227"/>
      <c r="L20" s="227"/>
      <c r="M20" s="240">
        <f>SUM(N20:Q20)</f>
        <v>0</v>
      </c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41">
        <f t="shared" si="2"/>
        <v>0</v>
      </c>
      <c r="Y20" s="245"/>
      <c r="Z20" s="243">
        <f t="shared" si="3"/>
        <v>0</v>
      </c>
      <c r="AA20" s="106"/>
      <c r="AB20" s="104"/>
      <c r="AC20" s="104"/>
      <c r="AD20" s="104"/>
      <c r="AE20" s="23"/>
    </row>
    <row r="21" spans="1:32" s="24" customFormat="1" ht="50.25" customHeight="1" hidden="1">
      <c r="A21" s="217" t="s">
        <v>1</v>
      </c>
      <c r="B21" s="280" t="s">
        <v>59</v>
      </c>
      <c r="C21" s="281"/>
      <c r="D21" s="246">
        <f>SUM(D22:D24)</f>
        <v>0</v>
      </c>
      <c r="E21" s="246">
        <f>SUM(E22:E24)</f>
        <v>0</v>
      </c>
      <c r="F21" s="246">
        <f>SUM(F22:F24)</f>
        <v>0</v>
      </c>
      <c r="G21" s="246">
        <f>SUM(G22:G25)</f>
        <v>0</v>
      </c>
      <c r="H21" s="246">
        <f aca="true" t="shared" si="4" ref="H21:W21">SUM(H22:H25)</f>
        <v>0</v>
      </c>
      <c r="I21" s="246">
        <f t="shared" si="4"/>
        <v>0</v>
      </c>
      <c r="J21" s="246">
        <f t="shared" si="4"/>
        <v>0</v>
      </c>
      <c r="K21" s="246">
        <f t="shared" si="4"/>
        <v>0</v>
      </c>
      <c r="L21" s="246">
        <f t="shared" si="4"/>
        <v>0</v>
      </c>
      <c r="M21" s="246">
        <f t="shared" si="4"/>
        <v>0</v>
      </c>
      <c r="N21" s="246">
        <f t="shared" si="4"/>
        <v>0</v>
      </c>
      <c r="O21" s="246">
        <f t="shared" si="4"/>
        <v>0</v>
      </c>
      <c r="P21" s="246">
        <f t="shared" si="4"/>
        <v>0</v>
      </c>
      <c r="Q21" s="246">
        <f t="shared" si="4"/>
        <v>0</v>
      </c>
      <c r="R21" s="246">
        <f t="shared" si="4"/>
        <v>0</v>
      </c>
      <c r="S21" s="246">
        <f t="shared" si="4"/>
        <v>0</v>
      </c>
      <c r="T21" s="246">
        <f t="shared" si="4"/>
        <v>0</v>
      </c>
      <c r="U21" s="246">
        <f t="shared" si="4"/>
        <v>0</v>
      </c>
      <c r="V21" s="246">
        <f t="shared" si="4"/>
        <v>0</v>
      </c>
      <c r="W21" s="246">
        <f t="shared" si="4"/>
        <v>0</v>
      </c>
      <c r="X21" s="234">
        <f t="shared" si="2"/>
        <v>0</v>
      </c>
      <c r="Y21" s="235"/>
      <c r="Z21" s="236">
        <f t="shared" si="3"/>
        <v>0</v>
      </c>
      <c r="AA21" s="105"/>
      <c r="AB21" s="104"/>
      <c r="AC21" s="104"/>
      <c r="AD21" s="104"/>
      <c r="AE21" s="37"/>
      <c r="AF21" s="43"/>
    </row>
    <row r="22" spans="1:32" s="24" customFormat="1" ht="95.25" customHeight="1" hidden="1">
      <c r="A22" s="224" t="s">
        <v>38</v>
      </c>
      <c r="B22" s="224" t="s">
        <v>30</v>
      </c>
      <c r="C22" s="225" t="s">
        <v>48</v>
      </c>
      <c r="D22" s="226">
        <f>SUM(E22:F22)</f>
        <v>0</v>
      </c>
      <c r="E22" s="239"/>
      <c r="F22" s="239"/>
      <c r="G22" s="239"/>
      <c r="H22" s="227"/>
      <c r="I22" s="227"/>
      <c r="J22" s="239"/>
      <c r="K22" s="239"/>
      <c r="L22" s="227"/>
      <c r="M22" s="240">
        <f>SUM(N22:Q22)</f>
        <v>0</v>
      </c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41">
        <f t="shared" si="2"/>
        <v>0</v>
      </c>
      <c r="Y22" s="245"/>
      <c r="Z22" s="243">
        <f t="shared" si="3"/>
        <v>0</v>
      </c>
      <c r="AA22" s="106"/>
      <c r="AB22" s="104"/>
      <c r="AC22" s="159"/>
      <c r="AD22" s="104"/>
      <c r="AE22" s="37"/>
      <c r="AF22" s="43"/>
    </row>
    <row r="23" spans="1:32" s="24" customFormat="1" ht="86.25" customHeight="1" hidden="1">
      <c r="A23" s="224" t="s">
        <v>36</v>
      </c>
      <c r="B23" s="224" t="s">
        <v>30</v>
      </c>
      <c r="C23" s="237" t="s">
        <v>35</v>
      </c>
      <c r="D23" s="226">
        <f>SUM(E23:F23)</f>
        <v>0</v>
      </c>
      <c r="E23" s="239"/>
      <c r="F23" s="239"/>
      <c r="G23" s="239"/>
      <c r="H23" s="227"/>
      <c r="I23" s="227"/>
      <c r="J23" s="239"/>
      <c r="K23" s="239"/>
      <c r="L23" s="227"/>
      <c r="M23" s="240">
        <f>SUM(N23:Q23)</f>
        <v>0</v>
      </c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41">
        <f t="shared" si="2"/>
        <v>0</v>
      </c>
      <c r="Y23" s="245"/>
      <c r="Z23" s="243">
        <f>SUM(X23:Y23)</f>
        <v>0</v>
      </c>
      <c r="AA23" s="106"/>
      <c r="AB23" s="104"/>
      <c r="AC23" s="159"/>
      <c r="AD23" s="104"/>
      <c r="AE23" s="37"/>
      <c r="AF23" s="43"/>
    </row>
    <row r="24" spans="1:32" s="24" customFormat="1" ht="72.75" customHeight="1" hidden="1">
      <c r="A24" s="224" t="s">
        <v>38</v>
      </c>
      <c r="B24" s="224" t="s">
        <v>30</v>
      </c>
      <c r="C24" s="225" t="s">
        <v>49</v>
      </c>
      <c r="D24" s="226">
        <f>SUM(E24:F24)</f>
        <v>0</v>
      </c>
      <c r="E24" s="239"/>
      <c r="F24" s="239"/>
      <c r="G24" s="239"/>
      <c r="H24" s="227"/>
      <c r="I24" s="227"/>
      <c r="J24" s="239"/>
      <c r="K24" s="239"/>
      <c r="L24" s="227"/>
      <c r="M24" s="240">
        <f>SUM(N24:Q24)</f>
        <v>0</v>
      </c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41">
        <f t="shared" si="2"/>
        <v>0</v>
      </c>
      <c r="Y24" s="245"/>
      <c r="Z24" s="243">
        <f>SUM(X24:Y24)</f>
        <v>0</v>
      </c>
      <c r="AA24" s="106"/>
      <c r="AB24" s="104"/>
      <c r="AC24" s="158"/>
      <c r="AD24" s="104"/>
      <c r="AE24" s="37"/>
      <c r="AF24" s="43"/>
    </row>
    <row r="25" spans="1:32" s="24" customFormat="1" ht="105.75" customHeight="1" hidden="1">
      <c r="A25" s="224" t="s">
        <v>58</v>
      </c>
      <c r="B25" s="224" t="s">
        <v>20</v>
      </c>
      <c r="C25" s="247" t="s">
        <v>92</v>
      </c>
      <c r="D25" s="238">
        <f>SUM(E25:F25)</f>
        <v>0</v>
      </c>
      <c r="E25" s="227"/>
      <c r="F25" s="227"/>
      <c r="G25" s="227"/>
      <c r="H25" s="227"/>
      <c r="I25" s="227"/>
      <c r="J25" s="227"/>
      <c r="K25" s="227"/>
      <c r="L25" s="227"/>
      <c r="M25" s="240">
        <f>SUM(N25:Q25)</f>
        <v>0</v>
      </c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41">
        <f t="shared" si="2"/>
        <v>0</v>
      </c>
      <c r="Y25" s="245"/>
      <c r="Z25" s="243">
        <f>SUM(X25:Y25)</f>
        <v>0</v>
      </c>
      <c r="AA25" s="106"/>
      <c r="AB25" s="104"/>
      <c r="AC25" s="158"/>
      <c r="AD25" s="104"/>
      <c r="AE25" s="37"/>
      <c r="AF25" s="43"/>
    </row>
    <row r="26" spans="1:36" s="51" customFormat="1" ht="31.5" customHeight="1">
      <c r="A26" s="248"/>
      <c r="B26" s="248"/>
      <c r="C26" s="249" t="s">
        <v>57</v>
      </c>
      <c r="D26" s="250" t="e">
        <f>#REF!+#REF!+#REF!+#REF!+#REF!+#REF!+D15+#REF!+D21</f>
        <v>#REF!</v>
      </c>
      <c r="E26" s="250" t="e">
        <f>#REF!+#REF!+#REF!+#REF!+#REF!+#REF!+E15+#REF!+E21</f>
        <v>#REF!</v>
      </c>
      <c r="F26" s="250" t="e">
        <f>#REF!+#REF!+#REF!+#REF!+#REF!+#REF!+F15+#REF!+F21</f>
        <v>#REF!</v>
      </c>
      <c r="G26" s="250" t="e">
        <f>#REF!+#REF!+#REF!+#REF!+#REF!+#REF!+G15+#REF!+G21+G13</f>
        <v>#REF!</v>
      </c>
      <c r="H26" s="250" t="e">
        <f>#REF!+#REF!+#REF!+#REF!+#REF!+#REF!+H15+#REF!+H21+H13</f>
        <v>#REF!</v>
      </c>
      <c r="I26" s="250" t="e">
        <f>#REF!+#REF!+#REF!+#REF!+#REF!+#REF!+I15+#REF!+I21+I13</f>
        <v>#REF!</v>
      </c>
      <c r="J26" s="250" t="e">
        <f>#REF!+#REF!+#REF!+#REF!+#REF!+#REF!+J15+#REF!+J21+J13</f>
        <v>#REF!</v>
      </c>
      <c r="K26" s="250" t="e">
        <f>#REF!+#REF!+#REF!+#REF!+#REF!+#REF!+K15+#REF!+K21+K13</f>
        <v>#REF!</v>
      </c>
      <c r="L26" s="250" t="e">
        <f>#REF!+#REF!+#REF!+#REF!+#REF!+#REF!+L15+#REF!+L21+L13</f>
        <v>#REF!</v>
      </c>
      <c r="M26" s="250" t="e">
        <f>#REF!+#REF!+#REF!+#REF!+#REF!+#REF!+M15+#REF!+M21+M13</f>
        <v>#REF!</v>
      </c>
      <c r="N26" s="250" t="e">
        <f>#REF!+#REF!+#REF!+#REF!+#REF!+#REF!+N15+#REF!+N21+N13</f>
        <v>#REF!</v>
      </c>
      <c r="O26" s="250" t="e">
        <f>#REF!+#REF!+#REF!+#REF!+#REF!+#REF!+O15+#REF!+O21+O13</f>
        <v>#REF!</v>
      </c>
      <c r="P26" s="250" t="e">
        <f>#REF!+#REF!+#REF!+#REF!+#REF!+#REF!+P15+#REF!+P21+P13</f>
        <v>#REF!</v>
      </c>
      <c r="Q26" s="250" t="e">
        <f>#REF!+#REF!+#REF!+#REF!+#REF!+#REF!+Q15+#REF!+Q21+Q13</f>
        <v>#REF!</v>
      </c>
      <c r="R26" s="250" t="e">
        <f>#REF!+#REF!+#REF!+#REF!+#REF!+#REF!+R15+#REF!+R21+R13</f>
        <v>#REF!</v>
      </c>
      <c r="S26" s="250" t="e">
        <f>#REF!+#REF!+#REF!+#REF!+#REF!+#REF!+S15+#REF!+S21+S13</f>
        <v>#REF!</v>
      </c>
      <c r="T26" s="250" t="e">
        <f>#REF!+#REF!+#REF!+#REF!+#REF!+#REF!+T15+#REF!+T21+T13</f>
        <v>#REF!</v>
      </c>
      <c r="U26" s="250" t="e">
        <f>#REF!+#REF!+#REF!+#REF!+#REF!+#REF!+U15+#REF!+U21+U13</f>
        <v>#REF!</v>
      </c>
      <c r="V26" s="250" t="e">
        <f>#REF!+#REF!+#REF!+#REF!+#REF!+#REF!+V15+#REF!+V21+V13</f>
        <v>#REF!</v>
      </c>
      <c r="W26" s="250" t="e">
        <f>#REF!+#REF!+#REF!+#REF!+#REF!+#REF!+W15+#REF!+W21+W13</f>
        <v>#REF!</v>
      </c>
      <c r="X26" s="250" t="e">
        <f>#REF!+#REF!+#REF!+#REF!+#REF!+#REF!+X15+#REF!+X21+X13</f>
        <v>#REF!</v>
      </c>
      <c r="Y26" s="250">
        <f>Y13</f>
        <v>50</v>
      </c>
      <c r="Z26" s="250">
        <f>Z13</f>
        <v>50</v>
      </c>
      <c r="AA26" s="161"/>
      <c r="AB26" s="107"/>
      <c r="AC26" s="107"/>
      <c r="AD26" s="109"/>
      <c r="AE26" s="175"/>
      <c r="AF26" s="176"/>
      <c r="AG26" s="61"/>
      <c r="AH26" s="50"/>
      <c r="AI26" s="50"/>
      <c r="AJ26" s="50"/>
    </row>
    <row r="27" spans="1:35" s="25" customFormat="1" ht="27.75" customHeight="1">
      <c r="A27" s="38"/>
      <c r="B27" s="30"/>
      <c r="C27" s="31"/>
      <c r="D27" s="31"/>
      <c r="E27" s="32"/>
      <c r="F27" s="26"/>
      <c r="X27" s="135" t="s">
        <v>54</v>
      </c>
      <c r="Y27" s="33"/>
      <c r="Z27" s="95">
        <v>12.06515</v>
      </c>
      <c r="AA27" s="95"/>
      <c r="AB27" s="136"/>
      <c r="AC27" s="131"/>
      <c r="AD27" s="177"/>
      <c r="AE27" s="178"/>
      <c r="AF27" s="179"/>
      <c r="AG27" s="28"/>
      <c r="AH27" s="28"/>
      <c r="AI27" s="45"/>
    </row>
    <row r="28" spans="1:35" s="25" customFormat="1" ht="27.75" customHeight="1">
      <c r="A28" s="38"/>
      <c r="B28" s="30"/>
      <c r="C28" s="31"/>
      <c r="D28" s="31"/>
      <c r="E28" s="32"/>
      <c r="F28" s="26"/>
      <c r="J28" s="59"/>
      <c r="X28" s="33"/>
      <c r="Y28" s="33"/>
      <c r="Z28" s="66"/>
      <c r="AA28" s="66"/>
      <c r="AB28" s="180"/>
      <c r="AC28" s="131"/>
      <c r="AD28" s="181"/>
      <c r="AE28" s="178"/>
      <c r="AF28" s="179"/>
      <c r="AG28" s="160">
        <v>139.96633</v>
      </c>
      <c r="AH28" s="28"/>
      <c r="AI28" s="45"/>
    </row>
    <row r="29" spans="3:35" ht="24.75" customHeight="1">
      <c r="C29" s="35"/>
      <c r="D29" s="35"/>
      <c r="E29" s="11"/>
      <c r="F29" s="11"/>
      <c r="G29" s="14"/>
      <c r="H29" s="11"/>
      <c r="I29" s="11"/>
      <c r="J29" s="14"/>
      <c r="K29" s="11"/>
      <c r="L29" s="11"/>
      <c r="M29" s="11"/>
      <c r="N29" s="11"/>
      <c r="O29" s="11"/>
      <c r="P29" s="11"/>
      <c r="Q29" s="11"/>
      <c r="R29" s="11"/>
      <c r="T29" s="111"/>
      <c r="U29" s="111"/>
      <c r="V29" s="111"/>
      <c r="W29" s="111"/>
      <c r="X29" s="111"/>
      <c r="Y29" s="36"/>
      <c r="Z29" s="98"/>
      <c r="AA29" s="98"/>
      <c r="AB29" s="180"/>
      <c r="AC29" s="131"/>
      <c r="AD29" s="182"/>
      <c r="AE29" s="183"/>
      <c r="AF29" s="184"/>
      <c r="AG29" s="160">
        <v>52.865</v>
      </c>
      <c r="AI29" s="19"/>
    </row>
    <row r="30" spans="3:35" ht="24.75" customHeight="1">
      <c r="C30" s="35"/>
      <c r="D30" s="35"/>
      <c r="E30" s="11"/>
      <c r="F30" s="11"/>
      <c r="G30" s="14"/>
      <c r="H30" s="11"/>
      <c r="I30" s="11"/>
      <c r="J30" s="14"/>
      <c r="K30" s="11"/>
      <c r="L30" s="11"/>
      <c r="M30" s="11"/>
      <c r="N30" s="11"/>
      <c r="O30" s="11"/>
      <c r="P30" s="11"/>
      <c r="Q30" s="11"/>
      <c r="R30" s="11"/>
      <c r="T30" s="111"/>
      <c r="U30" s="111"/>
      <c r="V30" s="111"/>
      <c r="W30" s="111"/>
      <c r="X30" s="11"/>
      <c r="Y30" s="36"/>
      <c r="Z30" s="98"/>
      <c r="AA30" s="98"/>
      <c r="AB30" s="180"/>
      <c r="AC30" s="131"/>
      <c r="AD30" s="182"/>
      <c r="AE30" s="183"/>
      <c r="AF30" s="184"/>
      <c r="AG30" s="160">
        <v>6.1</v>
      </c>
      <c r="AI30" s="19"/>
    </row>
    <row r="31" spans="5:33" ht="30" customHeight="1">
      <c r="E31" s="11"/>
      <c r="F31" s="11"/>
      <c r="G31" s="14"/>
      <c r="H31" s="11"/>
      <c r="I31" s="11"/>
      <c r="J31" s="14"/>
      <c r="K31" s="11"/>
      <c r="L31" s="11"/>
      <c r="M31" s="11"/>
      <c r="N31" s="11"/>
      <c r="O31" s="11"/>
      <c r="P31" s="11"/>
      <c r="Q31" s="11"/>
      <c r="R31" s="11"/>
      <c r="T31" s="11"/>
      <c r="U31" s="11"/>
      <c r="V31" s="11"/>
      <c r="W31" s="11"/>
      <c r="X31" s="44"/>
      <c r="Y31" s="11"/>
      <c r="Z31" s="98"/>
      <c r="AA31" s="98"/>
      <c r="AB31" s="180"/>
      <c r="AC31" s="131"/>
      <c r="AD31" s="182"/>
      <c r="AE31" s="184"/>
      <c r="AF31" s="183"/>
      <c r="AG31" s="160">
        <v>19.1</v>
      </c>
    </row>
    <row r="32" spans="5:33" ht="31.5" customHeight="1">
      <c r="E32" s="11"/>
      <c r="F32" s="11"/>
      <c r="G32" s="14"/>
      <c r="H32" s="11"/>
      <c r="I32" s="11"/>
      <c r="J32" s="14"/>
      <c r="K32" s="11"/>
      <c r="L32" s="11"/>
      <c r="M32" s="11"/>
      <c r="N32" s="11"/>
      <c r="O32" s="11"/>
      <c r="P32" s="11"/>
      <c r="Q32" s="11"/>
      <c r="R32" s="11"/>
      <c r="T32" s="11"/>
      <c r="U32" s="11"/>
      <c r="V32" s="11"/>
      <c r="W32" s="11"/>
      <c r="X32" s="44"/>
      <c r="Y32" s="11"/>
      <c r="Z32" s="98"/>
      <c r="AA32" s="98"/>
      <c r="AB32" s="131"/>
      <c r="AC32" s="185"/>
      <c r="AD32" s="186"/>
      <c r="AE32" s="184"/>
      <c r="AF32" s="183"/>
      <c r="AG32" s="160">
        <v>39.9</v>
      </c>
    </row>
    <row r="33" spans="3:33" ht="33" customHeight="1">
      <c r="C33" s="52"/>
      <c r="D33" s="52"/>
      <c r="E33" s="16"/>
      <c r="F33" s="16"/>
      <c r="G33" s="58"/>
      <c r="H33" s="16"/>
      <c r="I33" s="16"/>
      <c r="J33" s="56"/>
      <c r="K33" s="16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12"/>
      <c r="Y33" s="11"/>
      <c r="Z33" s="152"/>
      <c r="AA33" s="152"/>
      <c r="AB33" s="131"/>
      <c r="AC33" s="131"/>
      <c r="AD33" s="187"/>
      <c r="AE33" s="145"/>
      <c r="AF33" s="184"/>
      <c r="AG33" s="160">
        <v>7.077</v>
      </c>
    </row>
    <row r="34" spans="3:33" ht="19.5" customHeight="1">
      <c r="C34" s="22"/>
      <c r="D34" s="22"/>
      <c r="E34" s="6"/>
      <c r="F34" s="6"/>
      <c r="G34" s="8"/>
      <c r="H34" s="7"/>
      <c r="I34" s="7"/>
      <c r="J34" s="60"/>
      <c r="K34" s="7"/>
      <c r="L34" s="34"/>
      <c r="M34" s="34"/>
      <c r="N34" s="7"/>
      <c r="O34" s="6"/>
      <c r="P34" s="6"/>
      <c r="Q34" s="6"/>
      <c r="R34" s="6"/>
      <c r="S34" s="6"/>
      <c r="T34" s="6"/>
      <c r="U34" s="6"/>
      <c r="V34" s="6"/>
      <c r="W34" s="6"/>
      <c r="X34" s="157"/>
      <c r="Y34" s="12"/>
      <c r="Z34" s="152"/>
      <c r="AA34" s="152"/>
      <c r="AB34" s="131"/>
      <c r="AC34" s="185"/>
      <c r="AD34" s="188"/>
      <c r="AE34" s="189"/>
      <c r="AF34" s="190"/>
      <c r="AG34" s="160">
        <v>3.6</v>
      </c>
    </row>
    <row r="35" spans="3:33" ht="39" customHeight="1">
      <c r="C35" s="22"/>
      <c r="D35" s="22"/>
      <c r="E35" s="6"/>
      <c r="F35" s="6"/>
      <c r="G35" s="8"/>
      <c r="H35" s="7"/>
      <c r="I35" s="7"/>
      <c r="J35" s="60"/>
      <c r="K35" s="7"/>
      <c r="L35" s="34"/>
      <c r="M35" s="34"/>
      <c r="N35" s="7"/>
      <c r="O35" s="6"/>
      <c r="P35" s="6"/>
      <c r="Q35" s="6"/>
      <c r="R35" s="6"/>
      <c r="S35" s="6"/>
      <c r="T35" s="6"/>
      <c r="U35" s="6"/>
      <c r="V35" s="6"/>
      <c r="W35" s="6"/>
      <c r="X35" s="6"/>
      <c r="Y35" s="12"/>
      <c r="Z35" s="123"/>
      <c r="AA35" s="123"/>
      <c r="AB35" s="191"/>
      <c r="AC35" s="192"/>
      <c r="AD35" s="193"/>
      <c r="AE35" s="194"/>
      <c r="AF35" s="183"/>
      <c r="AG35" s="160">
        <v>3.5</v>
      </c>
    </row>
    <row r="36" spans="3:33" ht="21.75" customHeight="1">
      <c r="C36" s="12"/>
      <c r="D36" s="12"/>
      <c r="E36" s="12"/>
      <c r="F36" s="12"/>
      <c r="G36" s="14"/>
      <c r="H36" s="12"/>
      <c r="I36" s="12"/>
      <c r="J36" s="14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4"/>
      <c r="Y36" s="12"/>
      <c r="Z36" s="122"/>
      <c r="AA36" s="122"/>
      <c r="AB36" s="195"/>
      <c r="AC36" s="196"/>
      <c r="AD36" s="193"/>
      <c r="AE36" s="194"/>
      <c r="AF36" s="183"/>
      <c r="AG36" s="160">
        <v>1.7</v>
      </c>
    </row>
    <row r="37" spans="1:33" ht="21.75" customHeight="1">
      <c r="A37" s="282"/>
      <c r="B37" s="282"/>
      <c r="C37" s="282"/>
      <c r="D37" s="282"/>
      <c r="E37" s="282"/>
      <c r="G37" s="57"/>
      <c r="J37" s="57"/>
      <c r="N37" s="10"/>
      <c r="V37" s="13"/>
      <c r="W37" s="13"/>
      <c r="X37" s="113"/>
      <c r="Y37" s="5"/>
      <c r="AB37" s="197"/>
      <c r="AC37" s="145"/>
      <c r="AD37" s="198"/>
      <c r="AE37" s="194"/>
      <c r="AF37" s="183"/>
      <c r="AG37" s="160">
        <v>13.5</v>
      </c>
    </row>
    <row r="38" spans="1:33" ht="21.75" customHeight="1">
      <c r="A38" s="12"/>
      <c r="B38" s="12"/>
      <c r="C38" s="12"/>
      <c r="D38" s="12"/>
      <c r="E38" s="12"/>
      <c r="G38" s="57"/>
      <c r="J38" s="57"/>
      <c r="N38" s="10"/>
      <c r="V38" s="13"/>
      <c r="W38" s="13"/>
      <c r="X38" s="113"/>
      <c r="Y38" s="5"/>
      <c r="AB38" s="197"/>
      <c r="AC38" s="145"/>
      <c r="AD38" s="198"/>
      <c r="AE38" s="194"/>
      <c r="AF38" s="183"/>
      <c r="AG38" s="160">
        <v>7</v>
      </c>
    </row>
    <row r="39" spans="1:33" ht="27.75" customHeight="1">
      <c r="A39" s="1"/>
      <c r="E39" s="1"/>
      <c r="F39" s="14"/>
      <c r="G39" s="14"/>
      <c r="H39" s="12"/>
      <c r="I39" s="12"/>
      <c r="J39" s="14"/>
      <c r="K39" s="12"/>
      <c r="X39" s="114"/>
      <c r="Z39" s="121"/>
      <c r="AA39" s="121"/>
      <c r="AB39" s="145"/>
      <c r="AC39" s="199"/>
      <c r="AD39" s="200"/>
      <c r="AE39" s="194"/>
      <c r="AF39" s="183"/>
      <c r="AG39" s="160">
        <v>22.2</v>
      </c>
    </row>
    <row r="40" spans="26:33" ht="26.25">
      <c r="Z40" s="120"/>
      <c r="AA40" s="120"/>
      <c r="AB40" s="199"/>
      <c r="AC40" s="145"/>
      <c r="AD40" s="198"/>
      <c r="AE40" s="201"/>
      <c r="AF40" s="183"/>
      <c r="AG40" s="160">
        <v>112.476</v>
      </c>
    </row>
    <row r="41" spans="26:33" ht="26.25">
      <c r="Z41" s="120"/>
      <c r="AA41" s="120"/>
      <c r="AB41" s="199"/>
      <c r="AC41" s="145"/>
      <c r="AD41" s="198"/>
      <c r="AE41" s="201"/>
      <c r="AF41" s="183"/>
      <c r="AG41" s="160">
        <v>37</v>
      </c>
    </row>
    <row r="42" spans="26:33" ht="26.25">
      <c r="Z42" s="120"/>
      <c r="AA42" s="120"/>
      <c r="AB42" s="199"/>
      <c r="AC42" s="145"/>
      <c r="AD42" s="198"/>
      <c r="AE42" s="201"/>
      <c r="AF42" s="183"/>
      <c r="AG42" s="160">
        <v>9.6</v>
      </c>
    </row>
    <row r="43" spans="26:33" ht="26.25">
      <c r="Z43" s="120"/>
      <c r="AA43" s="120"/>
      <c r="AB43" s="199"/>
      <c r="AC43" s="145"/>
      <c r="AD43" s="197"/>
      <c r="AE43" s="183"/>
      <c r="AF43" s="183"/>
      <c r="AG43" s="160">
        <v>3.7</v>
      </c>
    </row>
    <row r="44" spans="26:33" ht="26.25">
      <c r="Z44" s="120"/>
      <c r="AA44" s="120"/>
      <c r="AB44" s="199"/>
      <c r="AC44" s="145"/>
      <c r="AD44" s="197"/>
      <c r="AE44" s="183"/>
      <c r="AF44" s="183"/>
      <c r="AG44" s="160">
        <v>16.4</v>
      </c>
    </row>
    <row r="45" spans="7:33" ht="27.75" customHeight="1">
      <c r="G45" s="19"/>
      <c r="Z45" s="120"/>
      <c r="AA45" s="120"/>
      <c r="AB45" s="202"/>
      <c r="AC45" s="203"/>
      <c r="AD45" s="183"/>
      <c r="AE45" s="183"/>
      <c r="AF45" s="183"/>
      <c r="AG45" s="160">
        <v>13</v>
      </c>
    </row>
    <row r="46" spans="26:35" ht="21.75" customHeight="1">
      <c r="Z46" s="120"/>
      <c r="AA46" s="120"/>
      <c r="AB46" s="183"/>
      <c r="AC46" s="183"/>
      <c r="AD46" s="183"/>
      <c r="AE46" s="203"/>
      <c r="AF46" s="204"/>
      <c r="AG46" s="160">
        <v>10</v>
      </c>
      <c r="AH46" s="110">
        <f>AE46+AC34+X34</f>
        <v>0</v>
      </c>
      <c r="AI46" s="110">
        <f>AH46-Z26</f>
        <v>-50</v>
      </c>
    </row>
    <row r="47" spans="26:33" ht="30.75" customHeight="1">
      <c r="Z47" s="120"/>
      <c r="AA47" s="120"/>
      <c r="AB47" s="183"/>
      <c r="AC47" s="183"/>
      <c r="AD47" s="183"/>
      <c r="AE47" s="183"/>
      <c r="AF47" s="183"/>
      <c r="AG47" s="160">
        <v>252.3</v>
      </c>
    </row>
    <row r="48" spans="26:33" ht="24.75" customHeight="1">
      <c r="Z48" s="120"/>
      <c r="AA48" s="120"/>
      <c r="AB48" s="183"/>
      <c r="AC48" s="183"/>
      <c r="AD48" s="183"/>
      <c r="AE48" s="178"/>
      <c r="AF48" s="183"/>
      <c r="AG48" s="160">
        <v>3.18</v>
      </c>
    </row>
    <row r="49" spans="26:33" ht="26.25" customHeight="1">
      <c r="Z49" s="120"/>
      <c r="AA49" s="120"/>
      <c r="AB49" s="145"/>
      <c r="AC49" s="183"/>
      <c r="AD49" s="183"/>
      <c r="AE49" s="183"/>
      <c r="AF49" s="183"/>
      <c r="AG49" s="160">
        <v>41</v>
      </c>
    </row>
    <row r="50" spans="26:33" ht="23.25" customHeight="1">
      <c r="Z50" s="120"/>
      <c r="AA50" s="120"/>
      <c r="AB50" s="145"/>
      <c r="AC50" s="145"/>
      <c r="AD50" s="183"/>
      <c r="AE50" s="184"/>
      <c r="AF50" s="183"/>
      <c r="AG50" s="160">
        <v>178.576</v>
      </c>
    </row>
    <row r="51" spans="26:33" ht="27.75" customHeight="1">
      <c r="Z51" s="120"/>
      <c r="AA51" s="120"/>
      <c r="AB51" s="183"/>
      <c r="AC51" s="183"/>
      <c r="AD51" s="183"/>
      <c r="AE51" s="183"/>
      <c r="AF51" s="183"/>
      <c r="AG51" s="160">
        <v>0.72</v>
      </c>
    </row>
    <row r="52" spans="26:33" ht="27.75" customHeight="1">
      <c r="Z52" s="120"/>
      <c r="AA52" s="120"/>
      <c r="AB52" s="183"/>
      <c r="AC52" s="183"/>
      <c r="AD52" s="183"/>
      <c r="AE52" s="183"/>
      <c r="AF52" s="183"/>
      <c r="AG52" s="160">
        <v>0.2</v>
      </c>
    </row>
    <row r="53" spans="26:33" ht="26.25" customHeight="1">
      <c r="Z53" s="120"/>
      <c r="AA53" s="120"/>
      <c r="AB53" s="183"/>
      <c r="AC53" s="183"/>
      <c r="AD53" s="183"/>
      <c r="AE53" s="183"/>
      <c r="AF53" s="183"/>
      <c r="AG53" s="162">
        <f>SUM(AG28:AG52)</f>
        <v>994.66033</v>
      </c>
    </row>
    <row r="54" spans="26:33" ht="24.75" customHeight="1">
      <c r="Z54" s="120"/>
      <c r="AA54" s="120"/>
      <c r="AG54" s="160">
        <v>994.66033</v>
      </c>
    </row>
    <row r="55" spans="26:33" ht="24.75" customHeight="1">
      <c r="Z55" s="120"/>
      <c r="AA55" s="120"/>
      <c r="AG55" s="1">
        <f>AG53-AG54</f>
        <v>0</v>
      </c>
    </row>
    <row r="56" spans="26:27" ht="26.25" customHeight="1">
      <c r="Z56" s="120"/>
      <c r="AA56" s="120"/>
    </row>
    <row r="57" spans="26:27" ht="24.75" customHeight="1">
      <c r="Z57" s="120"/>
      <c r="AA57" s="120"/>
    </row>
    <row r="58" spans="26:28" ht="35.25" customHeight="1">
      <c r="Z58" s="121"/>
      <c r="AA58" s="121"/>
      <c r="AB58" s="110"/>
    </row>
    <row r="59" spans="26:27" ht="14.25" customHeight="1">
      <c r="Z59" s="120"/>
      <c r="AA59" s="120"/>
    </row>
    <row r="60" spans="26:27" ht="14.25" customHeight="1">
      <c r="Z60" s="120"/>
      <c r="AA60" s="120"/>
    </row>
    <row r="61" spans="26:27" ht="14.25" customHeight="1">
      <c r="Z61" s="120"/>
      <c r="AA61" s="120"/>
    </row>
    <row r="62" spans="26:27" ht="14.25" customHeight="1">
      <c r="Z62" s="120"/>
      <c r="AA62" s="120"/>
    </row>
    <row r="63" spans="26:27" ht="14.25" customHeight="1">
      <c r="Z63" s="120"/>
      <c r="AA63" s="120"/>
    </row>
    <row r="64" spans="26:27" ht="14.25" customHeight="1">
      <c r="Z64" s="120"/>
      <c r="AA64" s="120"/>
    </row>
    <row r="65" spans="26:27" ht="14.25" customHeight="1">
      <c r="Z65" s="120"/>
      <c r="AA65" s="120"/>
    </row>
    <row r="66" spans="26:27" ht="14.25" customHeight="1">
      <c r="Z66" s="120"/>
      <c r="AA66" s="120"/>
    </row>
    <row r="67" spans="26:27" ht="14.25" customHeight="1">
      <c r="Z67" s="120"/>
      <c r="AA67" s="120"/>
    </row>
    <row r="68" spans="26:27" ht="14.25" customHeight="1">
      <c r="Z68" s="120"/>
      <c r="AA68" s="120"/>
    </row>
    <row r="69" spans="26:27" ht="14.25" customHeight="1">
      <c r="Z69" s="120"/>
      <c r="AA69" s="120"/>
    </row>
    <row r="70" spans="26:27" ht="14.25" customHeight="1">
      <c r="Z70" s="120"/>
      <c r="AA70" s="120"/>
    </row>
    <row r="71" spans="26:27" ht="14.25" customHeight="1">
      <c r="Z71" s="120"/>
      <c r="AA71" s="120"/>
    </row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</sheetData>
  <sheetProtection/>
  <mergeCells count="8">
    <mergeCell ref="A12:Z12"/>
    <mergeCell ref="A6:Z6"/>
    <mergeCell ref="A7:Z7"/>
    <mergeCell ref="Z10:Z11"/>
    <mergeCell ref="B21:C21"/>
    <mergeCell ref="A37:E37"/>
    <mergeCell ref="B15:C15"/>
    <mergeCell ref="B13:C13"/>
  </mergeCells>
  <printOptions horizontalCentered="1"/>
  <pageMargins left="0.3937007874015748" right="0.1968503937007874" top="1.1811023622047245" bottom="0.3937007874015748" header="0.2755905511811024" footer="0"/>
  <pageSetup blackAndWhite="1" fitToHeight="3" orientation="landscape" pageOrder="overThenDown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_test_company_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_test_user_</dc:creator>
  <cp:keywords/>
  <dc:description/>
  <cp:lastModifiedBy>User</cp:lastModifiedBy>
  <cp:lastPrinted>2014-03-26T08:08:03Z</cp:lastPrinted>
  <dcterms:created xsi:type="dcterms:W3CDTF">2001-06-07T13:56:50Z</dcterms:created>
  <dcterms:modified xsi:type="dcterms:W3CDTF">2014-03-31T13:14:26Z</dcterms:modified>
  <cp:category/>
  <cp:version/>
  <cp:contentType/>
  <cp:contentStatus/>
</cp:coreProperties>
</file>